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7" i="1"/>
  <c r="E18" i="1"/>
  <c r="E19" i="1"/>
  <c r="E21" i="1"/>
  <c r="E22" i="1"/>
  <c r="E23" i="1"/>
  <c r="E24" i="1"/>
  <c r="E26" i="1"/>
  <c r="E27" i="1"/>
  <c r="E28" i="1"/>
  <c r="E29" i="1"/>
  <c r="E30" i="1"/>
  <c r="E31" i="1"/>
  <c r="E32" i="1"/>
  <c r="E34" i="1"/>
  <c r="E35" i="1"/>
  <c r="E36" i="1"/>
  <c r="E37" i="1"/>
  <c r="E39" i="1"/>
  <c r="E40" i="1"/>
  <c r="E41" i="1"/>
  <c r="E42" i="1"/>
  <c r="E43" i="1"/>
  <c r="E44" i="1"/>
  <c r="E45" i="1"/>
  <c r="E47" i="1"/>
  <c r="E48" i="1"/>
  <c r="E49" i="1"/>
  <c r="E50" i="1"/>
  <c r="E51" i="1"/>
  <c r="E52" i="1"/>
  <c r="E53" i="1"/>
  <c r="E54" i="1"/>
  <c r="E55" i="1"/>
  <c r="E56" i="1"/>
  <c r="E57" i="1"/>
  <c r="E59" i="1"/>
  <c r="E60" i="1"/>
  <c r="E61" i="1"/>
  <c r="E62" i="1"/>
  <c r="E63" i="1"/>
  <c r="E64" i="1"/>
  <c r="E65" i="1"/>
  <c r="E66" i="1"/>
  <c r="E67" i="1"/>
  <c r="E69" i="1"/>
  <c r="E70" i="1"/>
  <c r="E72" i="1"/>
  <c r="E73" i="1"/>
  <c r="E74" i="1"/>
  <c r="E75" i="1"/>
  <c r="E77" i="1"/>
  <c r="E78" i="1"/>
  <c r="E79" i="1"/>
  <c r="E80" i="1"/>
  <c r="E81" i="1"/>
  <c r="E83" i="1"/>
  <c r="E84" i="1"/>
  <c r="E85" i="1"/>
  <c r="E86" i="1"/>
  <c r="E87" i="1"/>
  <c r="E89" i="1"/>
  <c r="E90" i="1"/>
  <c r="E92" i="1"/>
  <c r="E93" i="1"/>
  <c r="E94" i="1"/>
  <c r="E95" i="1"/>
  <c r="E96" i="1"/>
  <c r="E97" i="1"/>
  <c r="E99" i="1"/>
  <c r="E100" i="1"/>
  <c r="E101" i="1"/>
  <c r="E103" i="1"/>
  <c r="E104" i="1"/>
  <c r="E106" i="1"/>
  <c r="E107" i="1"/>
  <c r="E108" i="1"/>
  <c r="E109" i="1"/>
  <c r="E110" i="1"/>
  <c r="E112" i="1"/>
  <c r="E113" i="1"/>
  <c r="E114" i="1"/>
  <c r="E115" i="1"/>
  <c r="E117" i="1"/>
  <c r="E118" i="1"/>
  <c r="E119" i="1"/>
  <c r="E7" i="1"/>
  <c r="D32" i="1" l="1"/>
  <c r="D81" i="1" l="1"/>
  <c r="D57" i="1" l="1"/>
  <c r="F89" i="1"/>
  <c r="D87" i="1"/>
  <c r="C87" i="1"/>
  <c r="F87" i="1" l="1"/>
  <c r="D121" i="1"/>
  <c r="F103" i="1"/>
  <c r="D101" i="1"/>
  <c r="C101" i="1"/>
  <c r="D104" i="1"/>
  <c r="C104" i="1"/>
  <c r="D45" i="1"/>
  <c r="C45" i="1"/>
  <c r="F54" i="1"/>
  <c r="F47" i="1"/>
  <c r="F101" i="1" l="1"/>
  <c r="D15" i="1"/>
  <c r="D67" i="1" l="1"/>
  <c r="C121" i="1"/>
  <c r="F30" i="1" l="1"/>
  <c r="C57" i="1"/>
  <c r="D19" i="1" l="1"/>
  <c r="D124" i="1" l="1"/>
  <c r="C124" i="1"/>
  <c r="D110" i="1" l="1"/>
  <c r="C110" i="1"/>
  <c r="F113" i="1"/>
  <c r="D70" i="1" l="1"/>
  <c r="C70" i="1"/>
  <c r="F74" i="1"/>
  <c r="K54" i="2" l="1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C32" i="1"/>
  <c r="E24" i="2" l="1"/>
  <c r="C8" i="2"/>
  <c r="D9" i="2"/>
  <c r="K9" i="2" s="1"/>
  <c r="D8" i="2"/>
  <c r="F10" i="2"/>
  <c r="C9" i="2"/>
  <c r="F24" i="2"/>
  <c r="E8" i="2" l="1"/>
  <c r="F8" i="2"/>
  <c r="K8" i="2"/>
  <c r="E9" i="2"/>
  <c r="F9" i="2"/>
  <c r="D37" i="1" l="1"/>
  <c r="F119" i="1" l="1"/>
  <c r="D118" i="1"/>
  <c r="C37" i="1" l="1"/>
  <c r="C24" i="1" l="1"/>
  <c r="F45" i="1" l="1"/>
  <c r="F50" i="1"/>
  <c r="F62" i="1" l="1"/>
  <c r="D24" i="1"/>
  <c r="C23" i="1"/>
  <c r="C15" i="1" l="1"/>
  <c r="D90" i="1" l="1"/>
  <c r="C118" i="1" l="1"/>
  <c r="F118" i="1" s="1"/>
  <c r="C97" i="1"/>
  <c r="D97" i="1"/>
  <c r="F53" i="1" l="1"/>
  <c r="F114" i="1" l="1"/>
  <c r="C90" i="1"/>
  <c r="F94" i="1"/>
  <c r="D23" i="1" l="1"/>
  <c r="D9" i="1"/>
  <c r="D8" i="1" l="1"/>
  <c r="D7" i="1"/>
  <c r="F39" i="1"/>
  <c r="F49" i="1" l="1"/>
  <c r="C19" i="1" l="1"/>
  <c r="C9" i="1" s="1"/>
  <c r="C8" i="1" s="1"/>
  <c r="F8" i="1" s="1"/>
  <c r="F21" i="1"/>
  <c r="F22" i="1"/>
  <c r="F18" i="1"/>
  <c r="F17" i="1"/>
  <c r="F27" i="1"/>
  <c r="F28" i="1"/>
  <c r="F29" i="1"/>
  <c r="F10" i="1"/>
  <c r="F11" i="1"/>
  <c r="F12" i="1"/>
  <c r="F13" i="1"/>
  <c r="F14" i="1"/>
  <c r="F26" i="1"/>
  <c r="F31" i="1"/>
  <c r="F34" i="1"/>
  <c r="F36" i="1"/>
  <c r="F41" i="1"/>
  <c r="F42" i="1"/>
  <c r="F43" i="1"/>
  <c r="F48" i="1"/>
  <c r="F59" i="1"/>
  <c r="F60" i="1"/>
  <c r="F61" i="1"/>
  <c r="F63" i="1"/>
  <c r="F66" i="1"/>
  <c r="C67" i="1"/>
  <c r="F69" i="1"/>
  <c r="F72" i="1"/>
  <c r="F73" i="1"/>
  <c r="C75" i="1"/>
  <c r="D75" i="1"/>
  <c r="F77" i="1"/>
  <c r="F78" i="1"/>
  <c r="F79" i="1"/>
  <c r="F80" i="1"/>
  <c r="C81" i="1"/>
  <c r="F83" i="1"/>
  <c r="F84" i="1"/>
  <c r="F85" i="1"/>
  <c r="F86" i="1"/>
  <c r="F92" i="1"/>
  <c r="F93" i="1"/>
  <c r="F95" i="1"/>
  <c r="F96" i="1"/>
  <c r="F99" i="1"/>
  <c r="F100" i="1"/>
  <c r="F106" i="1"/>
  <c r="F107" i="1"/>
  <c r="F108" i="1"/>
  <c r="F109" i="1"/>
  <c r="F112" i="1"/>
  <c r="C115" i="1"/>
  <c r="D115" i="1"/>
  <c r="F117" i="1"/>
  <c r="D56" i="1" l="1"/>
  <c r="D120" i="1" s="1"/>
  <c r="C56" i="1"/>
  <c r="D127" i="1"/>
  <c r="D130" i="1" s="1"/>
  <c r="C7" i="1"/>
  <c r="F19" i="1"/>
  <c r="F15" i="1"/>
  <c r="F37" i="1"/>
  <c r="F67" i="1"/>
  <c r="F24" i="1"/>
  <c r="F90" i="1"/>
  <c r="F81" i="1"/>
  <c r="F110" i="1"/>
  <c r="F97" i="1"/>
  <c r="F70" i="1"/>
  <c r="F57" i="1"/>
  <c r="F32" i="1"/>
  <c r="F115" i="1"/>
  <c r="F104" i="1"/>
  <c r="F75" i="1"/>
  <c r="C120" i="1" l="1"/>
  <c r="F7" i="1"/>
  <c r="C127" i="1"/>
  <c r="C130" i="1" s="1"/>
  <c r="F9" i="1"/>
  <c r="F56" i="1"/>
  <c r="F23" i="1"/>
</calcChain>
</file>

<file path=xl/sharedStrings.xml><?xml version="1.0" encoding="utf-8"?>
<sst xmlns="http://schemas.openxmlformats.org/spreadsheetml/2006/main" count="364" uniqueCount="227">
  <si>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</si>
  <si>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</si>
  <si>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</si>
  <si>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</si>
  <si>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</si>
  <si>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</si>
  <si>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</si>
  <si>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</si>
  <si>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</si>
  <si>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</si>
  <si>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</si>
  <si>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</si>
  <si>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</si>
  <si>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</si>
  <si>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</si>
  <si>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</si>
  <si>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</si>
  <si>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</si>
  <si>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</si>
  <si>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</si>
  <si>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</si>
  <si>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</si>
  <si>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</si>
  <si>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</si>
  <si>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</si>
  <si>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</si>
  <si>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</si>
  <si>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</si>
  <si>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</si>
  <si>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</si>
  <si>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</si>
  <si>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</si>
  <si>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</si>
  <si>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</si>
  <si>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</si>
  <si>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</si>
  <si>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</si>
  <si>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</si>
  <si>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</si>
  <si>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</si>
  <si>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</si>
  <si>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</si>
  <si>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</si>
  <si>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</si>
  <si>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</si>
  <si>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</si>
  <si>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</si>
  <si>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</si>
  <si>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</si>
  <si>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</si>
  <si>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</si>
  <si>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</si>
  <si>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</si>
  <si>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</si>
  <si>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</si>
  <si>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</si>
  <si>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</si>
  <si>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</si>
  <si>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</si>
  <si>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</si>
  <si>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</si>
  <si>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</si>
  <si>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</si>
  <si>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</si>
  <si>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</si>
  <si>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</si>
  <si>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</si>
  <si>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</si>
  <si>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</si>
  <si>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</si>
  <si>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</si>
  <si>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</si>
  <si>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</si>
  <si>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</si>
  <si>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</si>
  <si>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</si>
  <si>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</si>
  <si>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</si>
  <si>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</si>
  <si>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</si>
  <si>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</si>
  <si>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</si>
  <si>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</si>
  <si>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</si>
  <si>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</si>
  <si>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</si>
  <si>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</si>
  <si>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</si>
  <si>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</si>
  <si>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</si>
  <si>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</si>
  <si>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</si>
  <si>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</si>
  <si>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1003</t>
  </si>
  <si>
    <t>1004</t>
  </si>
  <si>
    <t>1006</t>
  </si>
  <si>
    <t>11</t>
  </si>
  <si>
    <t>Пенсионное обеспечение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</si>
  <si>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</si>
  <si>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</si>
  <si>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</si>
  <si>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</si>
  <si>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</si>
  <si>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</si>
  <si>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</si>
  <si>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</si>
  <si>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</si>
  <si>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</si>
  <si>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</si>
  <si>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</si>
  <si>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</si>
  <si>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</si>
  <si>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</si>
  <si>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</si>
  <si>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</si>
  <si>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</si>
  <si>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</si>
  <si>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</si>
  <si>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</si>
  <si>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</si>
  <si>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</si>
  <si>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</si>
  <si>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</si>
  <si>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</si>
  <si>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</si>
  <si>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</si>
  <si>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</si>
  <si>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</si>
  <si>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</si>
  <si>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</si>
  <si>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</si>
  <si>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</si>
  <si>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</si>
  <si>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</si>
  <si>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</si>
  <si>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</si>
  <si>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</si>
  <si>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</si>
  <si>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</si>
  <si>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</si>
  <si>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</si>
  <si>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</si>
  <si>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</si>
  <si>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</si>
  <si>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</si>
  <si>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</si>
  <si>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</si>
  <si>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</si>
  <si>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</si>
  <si>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</si>
  <si>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</si>
  <si>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</si>
  <si>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</si>
  <si>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</si>
  <si>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</si>
  <si>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</si>
  <si>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</si>
  <si>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</si>
  <si>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</si>
  <si>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</si>
  <si>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</si>
  <si>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</si>
  <si>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</si>
  <si>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</si>
  <si>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</si>
  <si>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</si>
  <si>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</si>
  <si>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</si>
  <si>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</si>
  <si>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</si>
  <si>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</si>
  <si>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</si>
  <si>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</si>
  <si>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</si>
  <si>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</si>
  <si>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</si>
  <si>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</si>
  <si>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</si>
  <si>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</si>
  <si>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</si>
  <si>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</si>
  <si>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</si>
  <si>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</si>
  <si>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</si>
  <si>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</si>
  <si>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</si>
  <si>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</si>
  <si>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</si>
  <si>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</si>
  <si>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</si>
  <si>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</si>
  <si>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</si>
  <si>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</si>
  <si>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</si>
  <si>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</si>
  <si>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</si>
  <si>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</si>
  <si>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</si>
  <si>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</si>
  <si>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</si>
  <si>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</si>
  <si>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</si>
  <si>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</si>
  <si>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</si>
  <si>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</si>
  <si>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</si>
  <si>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</si>
  <si>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</si>
  <si>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</si>
  <si>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11402000</t>
  </si>
  <si>
    <t>Доходы от реализации имущества,находящихся в государственной и муниципальной собственности (за исключением движимого имущества муниципальных и автономных учреждений, а так же имущества муниципальных унитарных предприятий, в том числе казенных), в части реализации основных средств поуказанному имуществу</t>
  </si>
  <si>
    <t>2021000</t>
  </si>
  <si>
    <t>Дотации бюджетам бюджетной системы Российской Федерации</t>
  </si>
  <si>
    <t>2180000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</si>
  <si>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</si>
  <si>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Исполнитель: Малинина Светлана Сергеевна 8 (39160) 21-1-61</t>
  </si>
  <si>
    <t>09</t>
  </si>
  <si>
    <t>Здравоохранение</t>
  </si>
  <si>
    <t>0901</t>
  </si>
  <si>
    <t>Стационарная медицинская помощь</t>
  </si>
  <si>
    <t>Охрана окружающей среды</t>
  </si>
  <si>
    <t>06</t>
  </si>
  <si>
    <t>0603</t>
  </si>
  <si>
    <t>Охрана объектов растительного и животного мира и среды их обитания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</si>
  <si>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</si>
  <si>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</si>
  <si>
    <t>Сведения об исполнении бюджета Северо-Енисейского района  
на 31.12.2020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</si>
</sst>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11" fontId="6" fillId="0" borderId="2" xfId="0" applyNumberFormat="1" applyFont="1" applyBorder="1" applyAlignment="1" applyProtection="1">
      <alignment horizontal="left" vertical="center" wrapText="1"/>
    </xf>
    <xf numFmtId="0" fontId="11" fillId="0" borderId="0" xfId="0" applyFont="1"/>
    <xf numFmtId="164" fontId="6" fillId="3" borderId="2" xfId="0" applyNumberFormat="1" applyFont="1" applyFill="1" applyBorder="1" applyAlignment="1">
      <alignment horizontal="left" vertical="center"/>
    </xf>
    <xf numFmtId="0" fontId="16" fillId="3" borderId="0" xfId="0" applyFont="1" applyFill="1" applyBorder="1" applyAlignment="1">
      <alignment wrapText="1"/>
    </xf>
    <xf numFmtId="0" fontId="15" fillId="3" borderId="0" xfId="0" applyFont="1" applyFill="1" applyBorder="1" applyAlignment="1">
      <alignment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16" fillId="3" borderId="0" xfId="0" applyFont="1" applyFill="1" applyBorder="1" applyAlignment="1">
      <alignment wrapText="1"/>
    </xf>
    <xf numFmtId="0" fontId="16" fillId="3" borderId="0" xfId="0" applyFont="1" applyFill="1" applyBorder="1" applyAlignment="1"/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40"/>
  <sheetViews>
    <sheetView tabSelected="1" zoomScaleNormal="100" workbookViewId="0">
      <selection activeCell="A4" sqref="A4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69" t="s">
        <v>226</v>
      </c>
      <c r="B2" s="70"/>
      <c r="C2" s="70"/>
      <c r="D2" s="70"/>
      <c r="E2" s="70"/>
      <c r="F2" s="70"/>
    </row>
    <row r="3" spans="1:14" ht="25.15" customHeight="1" x14ac:dyDescent="0.25">
      <c r="A3" s="70"/>
      <c r="B3" s="70"/>
      <c r="C3" s="70"/>
      <c r="D3" s="70"/>
      <c r="E3" s="70"/>
      <c r="F3" s="70"/>
    </row>
    <row r="4" spans="1:14" ht="20.25" x14ac:dyDescent="0.3">
      <c r="B4" s="2"/>
      <c r="C4" s="3"/>
      <c r="D4" s="3"/>
      <c r="E4" s="74" t="s">
        <v>35</v>
      </c>
      <c r="F4" s="74"/>
    </row>
    <row r="5" spans="1:14" ht="71.25" customHeight="1" x14ac:dyDescent="0.25">
      <c r="A5" s="28" t="s">
        <v>108</v>
      </c>
      <c r="B5" s="5" t="s">
        <v>38</v>
      </c>
      <c r="C5" s="6" t="s">
        <v>34</v>
      </c>
      <c r="D5" s="6" t="s">
        <v>32</v>
      </c>
      <c r="E5" s="6" t="s">
        <v>31</v>
      </c>
      <c r="F5" s="58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59">
        <v>6</v>
      </c>
    </row>
    <row r="7" spans="1:14" x14ac:dyDescent="0.25">
      <c r="A7" s="27" t="s">
        <v>163</v>
      </c>
      <c r="B7" s="10" t="s">
        <v>30</v>
      </c>
      <c r="C7" s="22">
        <f>C9+C23+C45</f>
        <v>3225369.4</v>
      </c>
      <c r="D7" s="22">
        <f>D9+D23+D45</f>
        <v>3226980.2</v>
      </c>
      <c r="E7" s="22">
        <f>D7-C7</f>
        <v>1610.8000000002794</v>
      </c>
      <c r="F7" s="22">
        <f>D7*100/C7</f>
        <v>100.04994156638307</v>
      </c>
    </row>
    <row r="8" spans="1:14" x14ac:dyDescent="0.25">
      <c r="A8" s="27" t="s">
        <v>162</v>
      </c>
      <c r="B8" s="10" t="s">
        <v>133</v>
      </c>
      <c r="C8" s="22">
        <f>C9+C23</f>
        <v>2580222.7999999998</v>
      </c>
      <c r="D8" s="22">
        <f>D9+D23</f>
        <v>2601060.3000000003</v>
      </c>
      <c r="E8" s="22">
        <f t="shared" ref="E8:E70" si="0">D8-C8</f>
        <v>20837.500000000466</v>
      </c>
      <c r="F8" s="22">
        <f>D8*100/C8</f>
        <v>100.80758529844789</v>
      </c>
      <c r="N8" s="44"/>
    </row>
    <row r="9" spans="1:14" x14ac:dyDescent="0.25">
      <c r="A9" s="27" t="s">
        <v>162</v>
      </c>
      <c r="B9" s="10" t="s">
        <v>29</v>
      </c>
      <c r="C9" s="22">
        <f>C10+C11+C12+C13+C14+C15+C19</f>
        <v>2475498.1999999997</v>
      </c>
      <c r="D9" s="22">
        <f>D10+D11+D12+D13+D14+D15+D19</f>
        <v>2495271.1</v>
      </c>
      <c r="E9" s="22">
        <f t="shared" si="0"/>
        <v>19772.900000000373</v>
      </c>
      <c r="F9" s="22">
        <f t="shared" ref="F9:F23" si="1">D9*100/C9</f>
        <v>100.79874426893142</v>
      </c>
      <c r="H9" s="4"/>
    </row>
    <row r="10" spans="1:14" x14ac:dyDescent="0.25">
      <c r="A10" s="27" t="s">
        <v>160</v>
      </c>
      <c r="B10" s="16" t="s">
        <v>28</v>
      </c>
      <c r="C10" s="24">
        <v>1792804.8</v>
      </c>
      <c r="D10" s="22">
        <v>1802656.5</v>
      </c>
      <c r="E10" s="22">
        <f t="shared" si="0"/>
        <v>9851.6999999999534</v>
      </c>
      <c r="F10" s="22">
        <f t="shared" si="1"/>
        <v>100.54951325431524</v>
      </c>
    </row>
    <row r="11" spans="1:14" x14ac:dyDescent="0.25">
      <c r="A11" s="27" t="s">
        <v>161</v>
      </c>
      <c r="B11" s="16" t="s">
        <v>27</v>
      </c>
      <c r="C11" s="22">
        <v>659430</v>
      </c>
      <c r="D11" s="22">
        <v>672150.1</v>
      </c>
      <c r="E11" s="22">
        <f t="shared" si="0"/>
        <v>12720.099999999977</v>
      </c>
      <c r="F11" s="22">
        <f t="shared" si="1"/>
        <v>101.92895379342765</v>
      </c>
    </row>
    <row r="12" spans="1:14" ht="25.5" x14ac:dyDescent="0.25">
      <c r="A12" s="27" t="s">
        <v>164</v>
      </c>
      <c r="B12" s="16" t="s">
        <v>26</v>
      </c>
      <c r="C12" s="22">
        <v>1340.1</v>
      </c>
      <c r="D12" s="22">
        <v>1357.4</v>
      </c>
      <c r="E12" s="22">
        <f t="shared" si="0"/>
        <v>17.300000000000182</v>
      </c>
      <c r="F12" s="22">
        <f t="shared" si="1"/>
        <v>101.29094843668383</v>
      </c>
    </row>
    <row r="13" spans="1:14" x14ac:dyDescent="0.25">
      <c r="A13" s="27" t="s">
        <v>165</v>
      </c>
      <c r="B13" s="16" t="s">
        <v>166</v>
      </c>
      <c r="C13" s="24">
        <v>15419.3</v>
      </c>
      <c r="D13" s="22">
        <v>14656.2</v>
      </c>
      <c r="E13" s="22">
        <f t="shared" si="0"/>
        <v>-763.09999999999854</v>
      </c>
      <c r="F13" s="22">
        <f t="shared" si="1"/>
        <v>95.051007503583179</v>
      </c>
    </row>
    <row r="14" spans="1:14" x14ac:dyDescent="0.25">
      <c r="A14" s="27" t="s">
        <v>167</v>
      </c>
      <c r="B14" s="16" t="s">
        <v>25</v>
      </c>
      <c r="C14" s="22">
        <v>2590.5</v>
      </c>
      <c r="D14" s="22">
        <v>775</v>
      </c>
      <c r="E14" s="22">
        <f t="shared" si="0"/>
        <v>-1815.5</v>
      </c>
      <c r="F14" s="22">
        <f t="shared" si="1"/>
        <v>29.917004439297433</v>
      </c>
    </row>
    <row r="15" spans="1:14" x14ac:dyDescent="0.25">
      <c r="A15" s="27" t="s">
        <v>168</v>
      </c>
      <c r="B15" s="16" t="s">
        <v>111</v>
      </c>
      <c r="C15" s="22">
        <f>C17+C18</f>
        <v>2239</v>
      </c>
      <c r="D15" s="22">
        <f>D17+D18</f>
        <v>2033.3</v>
      </c>
      <c r="E15" s="22">
        <f t="shared" si="0"/>
        <v>-205.70000000000005</v>
      </c>
      <c r="F15" s="22">
        <f t="shared" si="1"/>
        <v>90.812862885216617</v>
      </c>
    </row>
    <row r="16" spans="1:14" x14ac:dyDescent="0.25">
      <c r="A16" s="27"/>
      <c r="B16" s="30" t="s">
        <v>6</v>
      </c>
      <c r="C16" s="32"/>
      <c r="D16" s="32"/>
      <c r="E16" s="14"/>
      <c r="F16" s="32"/>
    </row>
    <row r="17" spans="1:14" ht="36" x14ac:dyDescent="0.25">
      <c r="A17" s="27" t="s">
        <v>169</v>
      </c>
      <c r="B17" s="34" t="s">
        <v>109</v>
      </c>
      <c r="C17" s="32">
        <v>1890</v>
      </c>
      <c r="D17" s="32">
        <v>1781</v>
      </c>
      <c r="E17" s="14">
        <f t="shared" si="0"/>
        <v>-109</v>
      </c>
      <c r="F17" s="32">
        <f t="shared" si="1"/>
        <v>94.232804232804227</v>
      </c>
    </row>
    <row r="18" spans="1:14" ht="48" x14ac:dyDescent="0.25">
      <c r="A18" s="27" t="s">
        <v>170</v>
      </c>
      <c r="B18" s="34" t="s">
        <v>110</v>
      </c>
      <c r="C18" s="32">
        <v>349</v>
      </c>
      <c r="D18" s="32">
        <v>252.3</v>
      </c>
      <c r="E18" s="14">
        <f t="shared" si="0"/>
        <v>-96.699999999999989</v>
      </c>
      <c r="F18" s="32">
        <f t="shared" si="1"/>
        <v>72.292263610315189</v>
      </c>
    </row>
    <row r="19" spans="1:14" x14ac:dyDescent="0.25">
      <c r="A19" s="27" t="s">
        <v>171</v>
      </c>
      <c r="B19" s="16" t="s">
        <v>112</v>
      </c>
      <c r="C19" s="24">
        <f>C21+C22</f>
        <v>1674.5</v>
      </c>
      <c r="D19" s="24">
        <f>D21+D22</f>
        <v>1642.6</v>
      </c>
      <c r="E19" s="22">
        <f t="shared" si="0"/>
        <v>-31.900000000000091</v>
      </c>
      <c r="F19" s="22">
        <f>D19*100/C19</f>
        <v>98.094953717527616</v>
      </c>
    </row>
    <row r="20" spans="1:14" x14ac:dyDescent="0.25">
      <c r="A20" s="29"/>
      <c r="B20" s="30" t="s">
        <v>6</v>
      </c>
      <c r="C20" s="41"/>
      <c r="D20" s="32"/>
      <c r="E20" s="22"/>
      <c r="F20" s="32"/>
    </row>
    <row r="21" spans="1:14" ht="48" x14ac:dyDescent="0.25">
      <c r="A21" s="27" t="s">
        <v>172</v>
      </c>
      <c r="B21" s="33" t="s">
        <v>113</v>
      </c>
      <c r="C21" s="41">
        <v>1400.1</v>
      </c>
      <c r="D21" s="32">
        <v>1369</v>
      </c>
      <c r="E21" s="14">
        <f t="shared" si="0"/>
        <v>-31.099999999999909</v>
      </c>
      <c r="F21" s="32">
        <f t="shared" ref="F21:F22" si="2">D21*100/C21</f>
        <v>97.778730090707811</v>
      </c>
    </row>
    <row r="22" spans="1:14" ht="60" x14ac:dyDescent="0.25">
      <c r="A22" s="27" t="s">
        <v>173</v>
      </c>
      <c r="B22" s="33" t="s">
        <v>114</v>
      </c>
      <c r="C22" s="41">
        <v>274.39999999999998</v>
      </c>
      <c r="D22" s="32">
        <v>273.60000000000002</v>
      </c>
      <c r="E22" s="14">
        <f t="shared" si="0"/>
        <v>-0.79999999999995453</v>
      </c>
      <c r="F22" s="32">
        <f t="shared" si="2"/>
        <v>99.708454810495653</v>
      </c>
    </row>
    <row r="23" spans="1:14" ht="18.75" customHeight="1" x14ac:dyDescent="0.25">
      <c r="A23" s="26"/>
      <c r="B23" s="16" t="s">
        <v>24</v>
      </c>
      <c r="C23" s="22">
        <f>C24+C31+C32+C37+C42+C43+C44</f>
        <v>104724.6</v>
      </c>
      <c r="D23" s="22">
        <f>D31+D32+D37+D42+D43+D44+D24</f>
        <v>105789.2</v>
      </c>
      <c r="E23" s="22">
        <f t="shared" si="0"/>
        <v>1064.5999999999913</v>
      </c>
      <c r="F23" s="22">
        <f t="shared" si="1"/>
        <v>101.01657108263005</v>
      </c>
    </row>
    <row r="24" spans="1:14" ht="25.5" x14ac:dyDescent="0.25">
      <c r="A24" s="27" t="s">
        <v>174</v>
      </c>
      <c r="B24" s="16" t="s">
        <v>23</v>
      </c>
      <c r="C24" s="24">
        <f>C26+C27+C28+C29+C30</f>
        <v>57924.5</v>
      </c>
      <c r="D24" s="24">
        <f>D26+D27+D28+D29+D30</f>
        <v>59482.999999999993</v>
      </c>
      <c r="E24" s="22">
        <f t="shared" si="0"/>
        <v>1558.4999999999927</v>
      </c>
      <c r="F24" s="22">
        <f>D24*100/C24</f>
        <v>102.69057134718469</v>
      </c>
    </row>
    <row r="25" spans="1:14" x14ac:dyDescent="0.25">
      <c r="A25" s="29"/>
      <c r="B25" s="30" t="s">
        <v>6</v>
      </c>
      <c r="C25" s="41"/>
      <c r="D25" s="41"/>
      <c r="E25" s="22"/>
      <c r="F25" s="32"/>
    </row>
    <row r="26" spans="1:14" ht="48" x14ac:dyDescent="0.25">
      <c r="A26" s="26" t="s">
        <v>190</v>
      </c>
      <c r="B26" s="33" t="s">
        <v>106</v>
      </c>
      <c r="C26" s="41">
        <v>28315</v>
      </c>
      <c r="D26" s="32">
        <v>28871.4</v>
      </c>
      <c r="E26" s="14">
        <f t="shared" si="0"/>
        <v>556.40000000000146</v>
      </c>
      <c r="F26" s="32">
        <f>D26*100/C26</f>
        <v>101.96503619989404</v>
      </c>
      <c r="N26" s="43"/>
    </row>
    <row r="27" spans="1:14" ht="48" x14ac:dyDescent="0.25">
      <c r="A27" s="26" t="s">
        <v>179</v>
      </c>
      <c r="B27" s="33" t="s">
        <v>107</v>
      </c>
      <c r="C27" s="41">
        <v>6600</v>
      </c>
      <c r="D27" s="32">
        <v>6596.7</v>
      </c>
      <c r="E27" s="14">
        <f t="shared" si="0"/>
        <v>-3.3000000000001819</v>
      </c>
      <c r="F27" s="32">
        <f t="shared" ref="F27:F28" si="3">D27*100/C27</f>
        <v>99.95</v>
      </c>
    </row>
    <row r="28" spans="1:14" ht="36" x14ac:dyDescent="0.25">
      <c r="A28" s="26" t="s">
        <v>180</v>
      </c>
      <c r="B28" s="34" t="s">
        <v>115</v>
      </c>
      <c r="C28" s="41">
        <v>22788.3</v>
      </c>
      <c r="D28" s="32">
        <v>23792.5</v>
      </c>
      <c r="E28" s="14">
        <f t="shared" si="0"/>
        <v>1004.2000000000007</v>
      </c>
      <c r="F28" s="32">
        <f t="shared" si="3"/>
        <v>104.40664727074859</v>
      </c>
    </row>
    <row r="29" spans="1:14" ht="36" x14ac:dyDescent="0.25">
      <c r="A29" s="29" t="s">
        <v>181</v>
      </c>
      <c r="B29" s="30" t="s">
        <v>116</v>
      </c>
      <c r="C29" s="41">
        <v>0.2</v>
      </c>
      <c r="D29" s="32">
        <v>0.2</v>
      </c>
      <c r="E29" s="14">
        <f t="shared" si="0"/>
        <v>0</v>
      </c>
      <c r="F29" s="32">
        <f>D29*100/C29</f>
        <v>100</v>
      </c>
    </row>
    <row r="30" spans="1:14" ht="24" x14ac:dyDescent="0.25">
      <c r="A30" s="29" t="s">
        <v>182</v>
      </c>
      <c r="B30" s="30" t="s">
        <v>146</v>
      </c>
      <c r="C30" s="41">
        <v>221</v>
      </c>
      <c r="D30" s="32">
        <v>222.2</v>
      </c>
      <c r="E30" s="22">
        <f t="shared" si="0"/>
        <v>1.1999999999999886</v>
      </c>
      <c r="F30" s="32">
        <f>D30*100/C30</f>
        <v>100.54298642533936</v>
      </c>
      <c r="M30" s="44"/>
    </row>
    <row r="31" spans="1:14" ht="19.5" customHeight="1" x14ac:dyDescent="0.25">
      <c r="A31" s="27" t="s">
        <v>175</v>
      </c>
      <c r="B31" s="16" t="s">
        <v>22</v>
      </c>
      <c r="C31" s="24">
        <v>6859.8</v>
      </c>
      <c r="D31" s="22">
        <v>6412.7</v>
      </c>
      <c r="E31" s="22">
        <f t="shared" si="0"/>
        <v>-447.10000000000036</v>
      </c>
      <c r="F31" s="22">
        <f>D31*100/C31</f>
        <v>93.482317268725026</v>
      </c>
    </row>
    <row r="32" spans="1:14" ht="25.5" x14ac:dyDescent="0.25">
      <c r="A32" s="27" t="s">
        <v>176</v>
      </c>
      <c r="B32" s="16" t="s">
        <v>36</v>
      </c>
      <c r="C32" s="24">
        <f>C34+C35+C36</f>
        <v>7514.2</v>
      </c>
      <c r="D32" s="24">
        <f>D34+D35+D36</f>
        <v>7710.6</v>
      </c>
      <c r="E32" s="22">
        <f t="shared" si="0"/>
        <v>196.40000000000055</v>
      </c>
      <c r="F32" s="22">
        <f>D32*100/C32</f>
        <v>102.61371802720183</v>
      </c>
    </row>
    <row r="33" spans="1:14" x14ac:dyDescent="0.25">
      <c r="A33" s="26"/>
      <c r="B33" s="13" t="s">
        <v>6</v>
      </c>
      <c r="C33" s="23"/>
      <c r="D33" s="23"/>
      <c r="E33" s="14"/>
      <c r="F33" s="14"/>
    </row>
    <row r="34" spans="1:14" ht="24" x14ac:dyDescent="0.25">
      <c r="A34" s="29" t="s">
        <v>140</v>
      </c>
      <c r="B34" s="34" t="s">
        <v>139</v>
      </c>
      <c r="C34" s="41">
        <v>5305.1</v>
      </c>
      <c r="D34" s="32">
        <v>5490.1</v>
      </c>
      <c r="E34" s="14">
        <f t="shared" si="0"/>
        <v>185</v>
      </c>
      <c r="F34" s="32">
        <f>D34*100/C34</f>
        <v>103.48721042016173</v>
      </c>
    </row>
    <row r="35" spans="1:14" ht="24" x14ac:dyDescent="0.25">
      <c r="A35" s="29" t="s">
        <v>191</v>
      </c>
      <c r="B35" s="34" t="s">
        <v>192</v>
      </c>
      <c r="C35" s="41">
        <v>72.400000000000006</v>
      </c>
      <c r="D35" s="32">
        <v>72.3</v>
      </c>
      <c r="E35" s="14">
        <f t="shared" si="0"/>
        <v>-0.10000000000000853</v>
      </c>
      <c r="F35" s="32">
        <v>0</v>
      </c>
    </row>
    <row r="36" spans="1:14" x14ac:dyDescent="0.25">
      <c r="A36" s="29" t="s">
        <v>141</v>
      </c>
      <c r="B36" s="34" t="s">
        <v>117</v>
      </c>
      <c r="C36" s="41">
        <v>2136.6999999999998</v>
      </c>
      <c r="D36" s="32">
        <v>2148.1999999999998</v>
      </c>
      <c r="E36" s="14">
        <f t="shared" si="0"/>
        <v>11.5</v>
      </c>
      <c r="F36" s="32">
        <f>D36*100/C36</f>
        <v>100.53821313240043</v>
      </c>
    </row>
    <row r="37" spans="1:14" x14ac:dyDescent="0.25">
      <c r="A37" s="27" t="s">
        <v>178</v>
      </c>
      <c r="B37" s="16" t="s">
        <v>21</v>
      </c>
      <c r="C37" s="22">
        <f>C41+C39+C40</f>
        <v>30972.7</v>
      </c>
      <c r="D37" s="22">
        <f>D41+D39+D40</f>
        <v>30696.7</v>
      </c>
      <c r="E37" s="22">
        <f t="shared" si="0"/>
        <v>-276</v>
      </c>
      <c r="F37" s="22">
        <f>D37*100/C37</f>
        <v>99.108892669996479</v>
      </c>
    </row>
    <row r="38" spans="1:14" x14ac:dyDescent="0.25">
      <c r="A38" s="26"/>
      <c r="B38" s="13" t="s">
        <v>6</v>
      </c>
      <c r="C38" s="14"/>
      <c r="D38" s="14"/>
      <c r="E38" s="22"/>
      <c r="F38" s="14"/>
    </row>
    <row r="39" spans="1:14" ht="32.25" customHeight="1" x14ac:dyDescent="0.25">
      <c r="A39" s="26" t="s">
        <v>142</v>
      </c>
      <c r="B39" s="17" t="s">
        <v>118</v>
      </c>
      <c r="C39" s="14">
        <v>29000</v>
      </c>
      <c r="D39" s="14">
        <v>28741.4</v>
      </c>
      <c r="E39" s="14">
        <f t="shared" si="0"/>
        <v>-258.59999999999854</v>
      </c>
      <c r="F39" s="14">
        <f>D39/C39*100</f>
        <v>99.108275862068979</v>
      </c>
    </row>
    <row r="40" spans="1:14" ht="63.75" x14ac:dyDescent="0.25">
      <c r="A40" s="26" t="s">
        <v>209</v>
      </c>
      <c r="B40" s="64" t="s">
        <v>210</v>
      </c>
      <c r="C40" s="14">
        <v>992.7</v>
      </c>
      <c r="D40" s="14">
        <v>992.7</v>
      </c>
      <c r="E40" s="14">
        <f t="shared" si="0"/>
        <v>0</v>
      </c>
      <c r="F40" s="14">
        <v>0</v>
      </c>
    </row>
    <row r="41" spans="1:14" ht="25.5" x14ac:dyDescent="0.25">
      <c r="A41" s="26" t="s">
        <v>143</v>
      </c>
      <c r="B41" s="18" t="s">
        <v>119</v>
      </c>
      <c r="C41" s="14">
        <v>980</v>
      </c>
      <c r="D41" s="14">
        <v>962.6</v>
      </c>
      <c r="E41" s="14">
        <f t="shared" si="0"/>
        <v>-17.399999999999977</v>
      </c>
      <c r="F41" s="14">
        <f>D41*100/C41</f>
        <v>98.224489795918373</v>
      </c>
    </row>
    <row r="42" spans="1:14" x14ac:dyDescent="0.25">
      <c r="A42" s="27" t="s">
        <v>177</v>
      </c>
      <c r="B42" s="36" t="s">
        <v>20</v>
      </c>
      <c r="C42" s="22">
        <v>51.3</v>
      </c>
      <c r="D42" s="22">
        <v>49.8</v>
      </c>
      <c r="E42" s="22">
        <f t="shared" si="0"/>
        <v>-1.5</v>
      </c>
      <c r="F42" s="22">
        <f>D42*100/C42</f>
        <v>97.076023391812868</v>
      </c>
    </row>
    <row r="43" spans="1:14" x14ac:dyDescent="0.25">
      <c r="A43" s="27" t="s">
        <v>183</v>
      </c>
      <c r="B43" s="16" t="s">
        <v>19</v>
      </c>
      <c r="C43" s="22">
        <v>1402.1</v>
      </c>
      <c r="D43" s="22">
        <v>1435.3</v>
      </c>
      <c r="E43" s="22">
        <f t="shared" si="0"/>
        <v>33.200000000000045</v>
      </c>
      <c r="F43" s="22">
        <f>D43*100/C43</f>
        <v>102.36787675629414</v>
      </c>
    </row>
    <row r="44" spans="1:14" x14ac:dyDescent="0.25">
      <c r="A44" s="27" t="s">
        <v>184</v>
      </c>
      <c r="B44" s="16" t="s">
        <v>18</v>
      </c>
      <c r="C44" s="24">
        <v>0</v>
      </c>
      <c r="D44" s="22">
        <v>1.1000000000000001</v>
      </c>
      <c r="E44" s="22">
        <f t="shared" si="0"/>
        <v>1.1000000000000001</v>
      </c>
      <c r="F44" s="22">
        <v>0</v>
      </c>
    </row>
    <row r="45" spans="1:14" x14ac:dyDescent="0.25">
      <c r="A45" s="27" t="s">
        <v>124</v>
      </c>
      <c r="B45" s="19" t="s">
        <v>17</v>
      </c>
      <c r="C45" s="22">
        <f>C48+C49+C50+C55+C53+C51+C52+C47+C54</f>
        <v>645146.6</v>
      </c>
      <c r="D45" s="22">
        <f>D48+D49+D50+D55+D53+D51+D52+D47+D54</f>
        <v>625919.89999999991</v>
      </c>
      <c r="E45" s="22">
        <f t="shared" si="0"/>
        <v>-19226.70000000007</v>
      </c>
      <c r="F45" s="22">
        <f t="shared" ref="F45" si="4">D45*100/C45</f>
        <v>97.019793640701195</v>
      </c>
    </row>
    <row r="46" spans="1:14" x14ac:dyDescent="0.25">
      <c r="A46" s="26"/>
      <c r="B46" s="13" t="s">
        <v>6</v>
      </c>
      <c r="C46" s="22"/>
      <c r="D46" s="22"/>
      <c r="E46" s="22"/>
      <c r="F46" s="14"/>
    </row>
    <row r="47" spans="1:14" x14ac:dyDescent="0.25">
      <c r="A47" s="26" t="s">
        <v>211</v>
      </c>
      <c r="B47" s="13" t="s">
        <v>212</v>
      </c>
      <c r="C47" s="14">
        <v>199999</v>
      </c>
      <c r="D47" s="14">
        <v>199999</v>
      </c>
      <c r="E47" s="14">
        <f t="shared" si="0"/>
        <v>0</v>
      </c>
      <c r="F47" s="14">
        <f>D47*100/C47</f>
        <v>100</v>
      </c>
    </row>
    <row r="48" spans="1:14" ht="25.5" x14ac:dyDescent="0.25">
      <c r="A48" s="26" t="s">
        <v>129</v>
      </c>
      <c r="B48" s="17" t="s">
        <v>120</v>
      </c>
      <c r="C48" s="14">
        <v>71986.399999999994</v>
      </c>
      <c r="D48" s="14">
        <v>68635.7</v>
      </c>
      <c r="E48" s="14">
        <f t="shared" si="0"/>
        <v>-3350.6999999999971</v>
      </c>
      <c r="F48" s="14">
        <f>D48*100/C48</f>
        <v>95.345370792260766</v>
      </c>
      <c r="N48" s="43"/>
    </row>
    <row r="49" spans="1:13" x14ac:dyDescent="0.25">
      <c r="A49" s="26" t="s">
        <v>130</v>
      </c>
      <c r="B49" s="17" t="s">
        <v>121</v>
      </c>
      <c r="C49" s="14">
        <v>366446.2</v>
      </c>
      <c r="D49" s="14">
        <v>351344.1</v>
      </c>
      <c r="E49" s="14">
        <f t="shared" si="0"/>
        <v>-15102.100000000035</v>
      </c>
      <c r="F49" s="14">
        <f t="shared" ref="F49:F54" si="5">D49*100/C49</f>
        <v>95.878767469822307</v>
      </c>
    </row>
    <row r="50" spans="1:13" x14ac:dyDescent="0.25">
      <c r="A50" s="26" t="s">
        <v>149</v>
      </c>
      <c r="B50" s="17" t="s">
        <v>150</v>
      </c>
      <c r="C50" s="14">
        <v>6170.5</v>
      </c>
      <c r="D50" s="14">
        <v>5396.6</v>
      </c>
      <c r="E50" s="14">
        <f t="shared" si="0"/>
        <v>-773.89999999999964</v>
      </c>
      <c r="F50" s="14">
        <f t="shared" si="5"/>
        <v>87.458066607244149</v>
      </c>
    </row>
    <row r="51" spans="1:13" ht="16.5" customHeight="1" x14ac:dyDescent="0.25">
      <c r="A51" s="26" t="s">
        <v>185</v>
      </c>
      <c r="B51" s="17" t="s">
        <v>187</v>
      </c>
      <c r="C51" s="14">
        <v>0</v>
      </c>
      <c r="D51" s="14">
        <v>0</v>
      </c>
      <c r="E51" s="14">
        <f t="shared" si="0"/>
        <v>0</v>
      </c>
      <c r="F51" s="14">
        <v>0</v>
      </c>
    </row>
    <row r="52" spans="1:13" x14ac:dyDescent="0.25">
      <c r="A52" s="26" t="s">
        <v>186</v>
      </c>
      <c r="B52" s="17" t="s">
        <v>188</v>
      </c>
      <c r="C52" s="14">
        <v>30</v>
      </c>
      <c r="D52" s="14">
        <v>30</v>
      </c>
      <c r="E52" s="14">
        <f t="shared" si="0"/>
        <v>0</v>
      </c>
      <c r="F52" s="14">
        <v>0</v>
      </c>
    </row>
    <row r="53" spans="1:13" x14ac:dyDescent="0.25">
      <c r="A53" s="26" t="s">
        <v>131</v>
      </c>
      <c r="B53" s="17" t="s">
        <v>132</v>
      </c>
      <c r="C53" s="14">
        <v>256.3</v>
      </c>
      <c r="D53" s="14">
        <v>256.3</v>
      </c>
      <c r="E53" s="14">
        <f t="shared" si="0"/>
        <v>0</v>
      </c>
      <c r="F53" s="14">
        <f t="shared" si="5"/>
        <v>100</v>
      </c>
    </row>
    <row r="54" spans="1:13" ht="38.25" x14ac:dyDescent="0.25">
      <c r="A54" s="26" t="s">
        <v>213</v>
      </c>
      <c r="B54" s="17" t="s">
        <v>214</v>
      </c>
      <c r="C54" s="14">
        <v>775</v>
      </c>
      <c r="D54" s="14">
        <v>775</v>
      </c>
      <c r="E54" s="14">
        <f t="shared" si="0"/>
        <v>0</v>
      </c>
      <c r="F54" s="14">
        <f t="shared" si="5"/>
        <v>100</v>
      </c>
    </row>
    <row r="55" spans="1:13" ht="38.25" x14ac:dyDescent="0.25">
      <c r="A55" s="37" t="s">
        <v>125</v>
      </c>
      <c r="B55" s="17" t="s">
        <v>122</v>
      </c>
      <c r="C55" s="14">
        <v>-516.79999999999995</v>
      </c>
      <c r="D55" s="14">
        <v>-516.79999999999995</v>
      </c>
      <c r="E55" s="14">
        <f t="shared" si="0"/>
        <v>0</v>
      </c>
      <c r="F55" s="14">
        <v>0</v>
      </c>
      <c r="M55" s="44"/>
    </row>
    <row r="56" spans="1:13" x14ac:dyDescent="0.25">
      <c r="A56" s="26" t="s">
        <v>154</v>
      </c>
      <c r="B56" s="21" t="s">
        <v>16</v>
      </c>
      <c r="C56" s="22">
        <f>C57+C70+C75+C81+C90+C67+C97+C104+C110+C115+C119+C101+C87</f>
        <v>2217863.9999999995</v>
      </c>
      <c r="D56" s="22">
        <f>D57+D70+D75+D81+D90+D67+D97+D104+D110+D115+D119+D101+D87</f>
        <v>2113355.4</v>
      </c>
      <c r="E56" s="22">
        <f t="shared" si="0"/>
        <v>-104508.59999999963</v>
      </c>
      <c r="F56" s="22">
        <f t="shared" ref="F56:F94" si="6">D56*100/C56</f>
        <v>95.287871573730413</v>
      </c>
      <c r="G56" s="4"/>
      <c r="H56" s="4"/>
      <c r="I56" s="4"/>
    </row>
    <row r="57" spans="1:13" x14ac:dyDescent="0.25">
      <c r="A57" s="27" t="s">
        <v>39</v>
      </c>
      <c r="B57" s="19" t="s">
        <v>15</v>
      </c>
      <c r="C57" s="22">
        <f>C59+C60+C61+C63+C65+C66+C62+C64</f>
        <v>321570.8</v>
      </c>
      <c r="D57" s="22">
        <f>SUM(D59:D66)</f>
        <v>313375.7</v>
      </c>
      <c r="E57" s="22">
        <f t="shared" si="0"/>
        <v>-8195.0999999999767</v>
      </c>
      <c r="F57" s="22">
        <f t="shared" si="6"/>
        <v>97.451540998125452</v>
      </c>
    </row>
    <row r="58" spans="1:13" x14ac:dyDescent="0.25">
      <c r="A58" s="26"/>
      <c r="B58" s="20" t="s">
        <v>6</v>
      </c>
      <c r="C58" s="22"/>
      <c r="D58" s="22"/>
      <c r="E58" s="14"/>
      <c r="F58" s="14"/>
    </row>
    <row r="59" spans="1:13" ht="25.5" x14ac:dyDescent="0.25">
      <c r="A59" s="26" t="s">
        <v>40</v>
      </c>
      <c r="B59" s="13" t="s">
        <v>48</v>
      </c>
      <c r="C59" s="14">
        <v>13019.6</v>
      </c>
      <c r="D59" s="14">
        <v>12096.8</v>
      </c>
      <c r="E59" s="14">
        <f t="shared" si="0"/>
        <v>-922.80000000000109</v>
      </c>
      <c r="F59" s="14">
        <f t="shared" si="6"/>
        <v>92.912224645918457</v>
      </c>
    </row>
    <row r="60" spans="1:13" ht="38.25" x14ac:dyDescent="0.25">
      <c r="A60" s="26" t="s">
        <v>41</v>
      </c>
      <c r="B60" s="13" t="s">
        <v>49</v>
      </c>
      <c r="C60" s="14">
        <v>6753.5</v>
      </c>
      <c r="D60" s="14">
        <v>6717.4</v>
      </c>
      <c r="E60" s="14">
        <f t="shared" si="0"/>
        <v>-36.100000000000364</v>
      </c>
      <c r="F60" s="14">
        <f t="shared" si="6"/>
        <v>99.465462352854075</v>
      </c>
      <c r="M60" s="44"/>
    </row>
    <row r="61" spans="1:13" ht="38.25" x14ac:dyDescent="0.25">
      <c r="A61" s="26" t="s">
        <v>42</v>
      </c>
      <c r="B61" s="13" t="s">
        <v>50</v>
      </c>
      <c r="C61" s="14">
        <v>230086.6</v>
      </c>
      <c r="D61" s="14">
        <v>223924.2</v>
      </c>
      <c r="E61" s="14">
        <f t="shared" si="0"/>
        <v>-6162.3999999999942</v>
      </c>
      <c r="F61" s="14">
        <f t="shared" si="6"/>
        <v>97.321704088808303</v>
      </c>
    </row>
    <row r="62" spans="1:13" x14ac:dyDescent="0.25">
      <c r="A62" s="26" t="s">
        <v>147</v>
      </c>
      <c r="B62" s="13" t="s">
        <v>148</v>
      </c>
      <c r="C62" s="14">
        <v>9</v>
      </c>
      <c r="D62" s="14">
        <v>9</v>
      </c>
      <c r="E62" s="14">
        <f t="shared" si="0"/>
        <v>0</v>
      </c>
      <c r="F62" s="14">
        <f t="shared" si="6"/>
        <v>100</v>
      </c>
    </row>
    <row r="63" spans="1:13" x14ac:dyDescent="0.25">
      <c r="A63" s="26" t="s">
        <v>43</v>
      </c>
      <c r="B63" s="13" t="s">
        <v>51</v>
      </c>
      <c r="C63" s="14">
        <v>35150.300000000003</v>
      </c>
      <c r="D63" s="14">
        <v>35042.1</v>
      </c>
      <c r="E63" s="14">
        <f t="shared" si="0"/>
        <v>-108.20000000000437</v>
      </c>
      <c r="F63" s="14">
        <f t="shared" si="6"/>
        <v>99.692179014119361</v>
      </c>
    </row>
    <row r="64" spans="1:13" x14ac:dyDescent="0.25">
      <c r="A64" s="26" t="s">
        <v>207</v>
      </c>
      <c r="B64" s="13" t="s">
        <v>208</v>
      </c>
      <c r="C64" s="23">
        <v>2400</v>
      </c>
      <c r="D64" s="14">
        <v>2400</v>
      </c>
      <c r="E64" s="14">
        <f t="shared" si="0"/>
        <v>0</v>
      </c>
      <c r="F64" s="14">
        <v>0</v>
      </c>
    </row>
    <row r="65" spans="1:6" x14ac:dyDescent="0.25">
      <c r="A65" s="26" t="s">
        <v>44</v>
      </c>
      <c r="B65" s="13" t="s">
        <v>52</v>
      </c>
      <c r="C65" s="14">
        <v>824.7</v>
      </c>
      <c r="D65" s="14">
        <v>0</v>
      </c>
      <c r="E65" s="14">
        <f t="shared" si="0"/>
        <v>-824.7</v>
      </c>
      <c r="F65" s="14">
        <v>0</v>
      </c>
    </row>
    <row r="66" spans="1:6" x14ac:dyDescent="0.25">
      <c r="A66" s="26" t="s">
        <v>45</v>
      </c>
      <c r="B66" s="13" t="s">
        <v>53</v>
      </c>
      <c r="C66" s="14">
        <v>33327.1</v>
      </c>
      <c r="D66" s="14">
        <v>33186.199999999997</v>
      </c>
      <c r="E66" s="14">
        <f t="shared" si="0"/>
        <v>-140.90000000000146</v>
      </c>
      <c r="F66" s="14">
        <f t="shared" si="6"/>
        <v>99.577220940315826</v>
      </c>
    </row>
    <row r="67" spans="1:6" x14ac:dyDescent="0.25">
      <c r="A67" s="27" t="s">
        <v>46</v>
      </c>
      <c r="B67" s="16" t="s">
        <v>14</v>
      </c>
      <c r="C67" s="24">
        <f>C69</f>
        <v>578</v>
      </c>
      <c r="D67" s="22">
        <f>D69</f>
        <v>546.70000000000005</v>
      </c>
      <c r="E67" s="22">
        <f t="shared" si="0"/>
        <v>-31.299999999999955</v>
      </c>
      <c r="F67" s="22">
        <f t="shared" si="6"/>
        <v>94.584775086505203</v>
      </c>
    </row>
    <row r="68" spans="1:6" x14ac:dyDescent="0.25">
      <c r="A68" s="26"/>
      <c r="B68" s="13" t="s">
        <v>6</v>
      </c>
      <c r="C68" s="24"/>
      <c r="D68" s="22"/>
      <c r="E68" s="22"/>
      <c r="F68" s="14"/>
    </row>
    <row r="69" spans="1:6" x14ac:dyDescent="0.25">
      <c r="A69" s="26" t="s">
        <v>47</v>
      </c>
      <c r="B69" s="66" t="s">
        <v>54</v>
      </c>
      <c r="C69" s="14">
        <v>578</v>
      </c>
      <c r="D69" s="14">
        <v>546.70000000000005</v>
      </c>
      <c r="E69" s="14">
        <f t="shared" si="0"/>
        <v>-31.299999999999955</v>
      </c>
      <c r="F69" s="14">
        <f t="shared" si="6"/>
        <v>94.584775086505203</v>
      </c>
    </row>
    <row r="70" spans="1:6" x14ac:dyDescent="0.25">
      <c r="A70" s="27" t="s">
        <v>55</v>
      </c>
      <c r="B70" s="16" t="s">
        <v>13</v>
      </c>
      <c r="C70" s="24">
        <f>C72+C73+C74</f>
        <v>47421.3</v>
      </c>
      <c r="D70" s="24">
        <f>D72+D73+D74</f>
        <v>37794.699999999997</v>
      </c>
      <c r="E70" s="22">
        <f t="shared" si="0"/>
        <v>-9626.6000000000058</v>
      </c>
      <c r="F70" s="22">
        <f t="shared" si="6"/>
        <v>79.699839523589603</v>
      </c>
    </row>
    <row r="71" spans="1:6" x14ac:dyDescent="0.25">
      <c r="A71" s="26"/>
      <c r="B71" s="20" t="s">
        <v>6</v>
      </c>
      <c r="C71" s="14"/>
      <c r="D71" s="14"/>
      <c r="E71" s="22"/>
      <c r="F71" s="14"/>
    </row>
    <row r="72" spans="1:6" ht="25.5" x14ac:dyDescent="0.25">
      <c r="A72" s="26" t="s">
        <v>56</v>
      </c>
      <c r="B72" s="13" t="s">
        <v>58</v>
      </c>
      <c r="C72" s="14">
        <v>44806.9</v>
      </c>
      <c r="D72" s="14">
        <v>35545.199999999997</v>
      </c>
      <c r="E72" s="14">
        <f t="shared" ref="E72:E119" si="7">D72-C72</f>
        <v>-9261.7000000000044</v>
      </c>
      <c r="F72" s="14">
        <f t="shared" si="6"/>
        <v>79.32974608821408</v>
      </c>
    </row>
    <row r="73" spans="1:6" x14ac:dyDescent="0.25">
      <c r="A73" s="26" t="s">
        <v>57</v>
      </c>
      <c r="B73" s="13" t="s">
        <v>59</v>
      </c>
      <c r="C73" s="14">
        <v>1645.3</v>
      </c>
      <c r="D73" s="14">
        <v>1280.4000000000001</v>
      </c>
      <c r="E73" s="14">
        <f t="shared" si="7"/>
        <v>-364.89999999999986</v>
      </c>
      <c r="F73" s="14">
        <f t="shared" si="6"/>
        <v>77.821673858870739</v>
      </c>
    </row>
    <row r="74" spans="1:6" ht="33.75" customHeight="1" x14ac:dyDescent="0.25">
      <c r="A74" s="26" t="s">
        <v>196</v>
      </c>
      <c r="B74" s="13" t="s">
        <v>197</v>
      </c>
      <c r="C74" s="14">
        <v>969.1</v>
      </c>
      <c r="D74" s="14">
        <v>969.1</v>
      </c>
      <c r="E74" s="14">
        <f t="shared" si="7"/>
        <v>0</v>
      </c>
      <c r="F74" s="14">
        <f t="shared" si="6"/>
        <v>100</v>
      </c>
    </row>
    <row r="75" spans="1:6" x14ac:dyDescent="0.25">
      <c r="A75" s="27" t="s">
        <v>60</v>
      </c>
      <c r="B75" s="16" t="s">
        <v>12</v>
      </c>
      <c r="C75" s="22">
        <f>+C78+C79+C80+C77</f>
        <v>164313.4</v>
      </c>
      <c r="D75" s="22">
        <f>+D78+D79+D80+D77</f>
        <v>155265.4</v>
      </c>
      <c r="E75" s="22">
        <f t="shared" si="7"/>
        <v>-9048</v>
      </c>
      <c r="F75" s="22">
        <f t="shared" si="6"/>
        <v>94.493449712561485</v>
      </c>
    </row>
    <row r="76" spans="1:6" x14ac:dyDescent="0.25">
      <c r="A76" s="26"/>
      <c r="B76" s="20" t="s">
        <v>6</v>
      </c>
      <c r="C76" s="14"/>
      <c r="D76" s="22"/>
      <c r="E76" s="22"/>
      <c r="F76" s="14"/>
    </row>
    <row r="77" spans="1:6" x14ac:dyDescent="0.25">
      <c r="A77" s="26" t="s">
        <v>61</v>
      </c>
      <c r="B77" s="20" t="s">
        <v>71</v>
      </c>
      <c r="C77" s="14">
        <v>642.4</v>
      </c>
      <c r="D77" s="14">
        <v>642.4</v>
      </c>
      <c r="E77" s="14">
        <f t="shared" si="7"/>
        <v>0</v>
      </c>
      <c r="F77" s="14">
        <f t="shared" si="6"/>
        <v>100</v>
      </c>
    </row>
    <row r="78" spans="1:6" x14ac:dyDescent="0.25">
      <c r="A78" s="26" t="s">
        <v>62</v>
      </c>
      <c r="B78" s="13" t="s">
        <v>72</v>
      </c>
      <c r="C78" s="14">
        <v>18767.3</v>
      </c>
      <c r="D78" s="14">
        <v>18755.400000000001</v>
      </c>
      <c r="E78" s="14">
        <f t="shared" si="7"/>
        <v>-11.899999999997817</v>
      </c>
      <c r="F78" s="14">
        <f t="shared" si="6"/>
        <v>99.936591837930891</v>
      </c>
    </row>
    <row r="79" spans="1:6" x14ac:dyDescent="0.25">
      <c r="A79" s="26" t="s">
        <v>63</v>
      </c>
      <c r="B79" s="13" t="s">
        <v>73</v>
      </c>
      <c r="C79" s="14">
        <v>85831.2</v>
      </c>
      <c r="D79" s="14">
        <v>85831.2</v>
      </c>
      <c r="E79" s="14">
        <f t="shared" si="7"/>
        <v>0</v>
      </c>
      <c r="F79" s="14">
        <f t="shared" si="6"/>
        <v>100</v>
      </c>
    </row>
    <row r="80" spans="1:6" x14ac:dyDescent="0.25">
      <c r="A80" s="26" t="s">
        <v>64</v>
      </c>
      <c r="B80" s="13" t="s">
        <v>74</v>
      </c>
      <c r="C80" s="14">
        <v>59072.5</v>
      </c>
      <c r="D80" s="14">
        <v>50036.4</v>
      </c>
      <c r="E80" s="14">
        <f t="shared" si="7"/>
        <v>-9036.0999999999985</v>
      </c>
      <c r="F80" s="14">
        <f t="shared" si="6"/>
        <v>84.703372973888023</v>
      </c>
    </row>
    <row r="81" spans="1:13" x14ac:dyDescent="0.25">
      <c r="A81" s="38" t="s">
        <v>65</v>
      </c>
      <c r="B81" s="39" t="s">
        <v>11</v>
      </c>
      <c r="C81" s="22">
        <f>C84+C85+C83+C86</f>
        <v>733638</v>
      </c>
      <c r="D81" s="22">
        <f>D84+D85+D83+D86</f>
        <v>689483.5</v>
      </c>
      <c r="E81" s="22">
        <f t="shared" si="7"/>
        <v>-44154.5</v>
      </c>
      <c r="F81" s="22">
        <f t="shared" si="6"/>
        <v>93.981432259506732</v>
      </c>
      <c r="G81" s="40"/>
      <c r="H81" s="40"/>
      <c r="I81" s="40"/>
      <c r="J81" s="40"/>
      <c r="K81" s="40"/>
    </row>
    <row r="82" spans="1:13" x14ac:dyDescent="0.25">
      <c r="A82" s="26"/>
      <c r="B82" s="20" t="s">
        <v>6</v>
      </c>
      <c r="C82" s="14"/>
      <c r="D82" s="14"/>
      <c r="E82" s="22"/>
      <c r="F82" s="14"/>
    </row>
    <row r="83" spans="1:13" x14ac:dyDescent="0.25">
      <c r="A83" s="26" t="s">
        <v>66</v>
      </c>
      <c r="B83" s="13" t="s">
        <v>75</v>
      </c>
      <c r="C83" s="14">
        <v>80391.8</v>
      </c>
      <c r="D83" s="14">
        <v>69011.600000000006</v>
      </c>
      <c r="E83" s="14">
        <f t="shared" si="7"/>
        <v>-11380.199999999997</v>
      </c>
      <c r="F83" s="14">
        <f t="shared" si="6"/>
        <v>85.844078624934397</v>
      </c>
    </row>
    <row r="84" spans="1:13" x14ac:dyDescent="0.25">
      <c r="A84" s="26" t="s">
        <v>67</v>
      </c>
      <c r="B84" s="13" t="s">
        <v>76</v>
      </c>
      <c r="C84" s="14">
        <v>560871.19999999995</v>
      </c>
      <c r="D84" s="14">
        <v>530561.9</v>
      </c>
      <c r="E84" s="14">
        <f t="shared" si="7"/>
        <v>-30309.29999999993</v>
      </c>
      <c r="F84" s="14">
        <f t="shared" si="6"/>
        <v>94.596032030170221</v>
      </c>
      <c r="M84" s="44"/>
    </row>
    <row r="85" spans="1:13" x14ac:dyDescent="0.25">
      <c r="A85" s="26" t="s">
        <v>68</v>
      </c>
      <c r="B85" s="13" t="s">
        <v>77</v>
      </c>
      <c r="C85" s="14">
        <v>55475.1</v>
      </c>
      <c r="D85" s="14">
        <v>53632.1</v>
      </c>
      <c r="E85" s="14">
        <f t="shared" si="7"/>
        <v>-1843</v>
      </c>
      <c r="F85" s="14">
        <f t="shared" si="6"/>
        <v>96.677788773702076</v>
      </c>
    </row>
    <row r="86" spans="1:13" x14ac:dyDescent="0.25">
      <c r="A86" s="26" t="s">
        <v>69</v>
      </c>
      <c r="B86" s="13" t="s">
        <v>78</v>
      </c>
      <c r="C86" s="14">
        <v>36899.9</v>
      </c>
      <c r="D86" s="14">
        <v>36277.9</v>
      </c>
      <c r="E86" s="14">
        <f t="shared" si="7"/>
        <v>-622</v>
      </c>
      <c r="F86" s="14">
        <f t="shared" si="6"/>
        <v>98.314358575497494</v>
      </c>
    </row>
    <row r="87" spans="1:13" s="65" customFormat="1" x14ac:dyDescent="0.25">
      <c r="A87" s="27" t="s">
        <v>221</v>
      </c>
      <c r="B87" s="16" t="s">
        <v>220</v>
      </c>
      <c r="C87" s="22">
        <f>C89</f>
        <v>1701.6</v>
      </c>
      <c r="D87" s="22">
        <f>D89</f>
        <v>1663.2</v>
      </c>
      <c r="E87" s="22">
        <f t="shared" si="7"/>
        <v>-38.399999999999864</v>
      </c>
      <c r="F87" s="14">
        <f t="shared" si="6"/>
        <v>97.743300423131174</v>
      </c>
    </row>
    <row r="88" spans="1:13" s="65" customFormat="1" x14ac:dyDescent="0.25">
      <c r="A88" s="27"/>
      <c r="B88" s="13" t="s">
        <v>6</v>
      </c>
      <c r="C88" s="22"/>
      <c r="D88" s="22"/>
      <c r="E88" s="22"/>
      <c r="F88" s="14"/>
    </row>
    <row r="89" spans="1:13" x14ac:dyDescent="0.25">
      <c r="A89" s="26" t="s">
        <v>222</v>
      </c>
      <c r="B89" s="13" t="s">
        <v>223</v>
      </c>
      <c r="C89" s="14">
        <v>1701.6</v>
      </c>
      <c r="D89" s="14">
        <v>1663.2</v>
      </c>
      <c r="E89" s="14">
        <f t="shared" si="7"/>
        <v>-38.399999999999864</v>
      </c>
      <c r="F89" s="14">
        <f t="shared" si="6"/>
        <v>97.743300423131174</v>
      </c>
    </row>
    <row r="90" spans="1:13" x14ac:dyDescent="0.25">
      <c r="A90" s="27" t="s">
        <v>70</v>
      </c>
      <c r="B90" s="19" t="s">
        <v>10</v>
      </c>
      <c r="C90" s="22">
        <f>C92+C93+C95+C96+C94</f>
        <v>638925</v>
      </c>
      <c r="D90" s="22">
        <f>D92+D93+D95+D96+D94</f>
        <v>619198.6</v>
      </c>
      <c r="E90" s="22">
        <f t="shared" si="7"/>
        <v>-19726.400000000023</v>
      </c>
      <c r="F90" s="22">
        <f t="shared" si="6"/>
        <v>96.912564072465472</v>
      </c>
    </row>
    <row r="91" spans="1:13" x14ac:dyDescent="0.25">
      <c r="A91" s="26"/>
      <c r="B91" s="13" t="s">
        <v>6</v>
      </c>
      <c r="C91" s="14"/>
      <c r="D91" s="22"/>
      <c r="E91" s="22"/>
      <c r="F91" s="14"/>
    </row>
    <row r="92" spans="1:13" x14ac:dyDescent="0.25">
      <c r="A92" s="26" t="s">
        <v>79</v>
      </c>
      <c r="B92" s="13" t="s">
        <v>83</v>
      </c>
      <c r="C92" s="14">
        <v>168509.1</v>
      </c>
      <c r="D92" s="14">
        <v>161163.79999999999</v>
      </c>
      <c r="E92" s="14">
        <f t="shared" si="7"/>
        <v>-7345.3000000000175</v>
      </c>
      <c r="F92" s="14">
        <f t="shared" si="6"/>
        <v>95.641006924848554</v>
      </c>
    </row>
    <row r="93" spans="1:13" x14ac:dyDescent="0.25">
      <c r="A93" s="26" t="s">
        <v>123</v>
      </c>
      <c r="B93" s="13" t="s">
        <v>84</v>
      </c>
      <c r="C93" s="14">
        <v>293082.59999999998</v>
      </c>
      <c r="D93" s="14">
        <v>283024.3</v>
      </c>
      <c r="E93" s="14">
        <f t="shared" si="7"/>
        <v>-10058.299999999988</v>
      </c>
      <c r="F93" s="14">
        <f t="shared" si="6"/>
        <v>96.568100596896585</v>
      </c>
    </row>
    <row r="94" spans="1:13" x14ac:dyDescent="0.25">
      <c r="A94" s="26" t="s">
        <v>126</v>
      </c>
      <c r="B94" s="13" t="s">
        <v>134</v>
      </c>
      <c r="C94" s="14">
        <v>105072</v>
      </c>
      <c r="D94" s="14">
        <v>104342.6</v>
      </c>
      <c r="E94" s="14">
        <f t="shared" si="7"/>
        <v>-729.39999999999418</v>
      </c>
      <c r="F94" s="14">
        <f t="shared" si="6"/>
        <v>99.305809349779196</v>
      </c>
    </row>
    <row r="95" spans="1:13" x14ac:dyDescent="0.25">
      <c r="A95" s="26" t="s">
        <v>80</v>
      </c>
      <c r="B95" s="13" t="s">
        <v>89</v>
      </c>
      <c r="C95" s="14">
        <v>10996.8</v>
      </c>
      <c r="D95" s="14">
        <v>10899.3</v>
      </c>
      <c r="E95" s="14">
        <f t="shared" si="7"/>
        <v>-97.5</v>
      </c>
      <c r="F95" s="14">
        <f t="shared" ref="F95:F119" si="8">D95*100/C95</f>
        <v>99.113378437363608</v>
      </c>
    </row>
    <row r="96" spans="1:13" x14ac:dyDescent="0.25">
      <c r="A96" s="26" t="s">
        <v>81</v>
      </c>
      <c r="B96" s="13" t="s">
        <v>90</v>
      </c>
      <c r="C96" s="14">
        <v>61264.5</v>
      </c>
      <c r="D96" s="14">
        <v>59768.6</v>
      </c>
      <c r="E96" s="14">
        <f t="shared" si="7"/>
        <v>-1495.9000000000015</v>
      </c>
      <c r="F96" s="14">
        <f t="shared" si="8"/>
        <v>97.558292322633832</v>
      </c>
    </row>
    <row r="97" spans="1:6" x14ac:dyDescent="0.25">
      <c r="A97" s="27" t="s">
        <v>82</v>
      </c>
      <c r="B97" s="16" t="s">
        <v>9</v>
      </c>
      <c r="C97" s="22">
        <f>C99+C100</f>
        <v>143096</v>
      </c>
      <c r="D97" s="22">
        <f>SUM(D99:D100)</f>
        <v>139689</v>
      </c>
      <c r="E97" s="22">
        <f t="shared" si="7"/>
        <v>-3407</v>
      </c>
      <c r="F97" s="22">
        <f t="shared" si="8"/>
        <v>97.619080896740655</v>
      </c>
    </row>
    <row r="98" spans="1:6" x14ac:dyDescent="0.25">
      <c r="A98" s="26"/>
      <c r="B98" s="13" t="s">
        <v>6</v>
      </c>
      <c r="C98" s="14"/>
      <c r="D98" s="14"/>
      <c r="E98" s="22"/>
      <c r="F98" s="14"/>
    </row>
    <row r="99" spans="1:6" x14ac:dyDescent="0.25">
      <c r="A99" s="26" t="s">
        <v>85</v>
      </c>
      <c r="B99" s="13" t="s">
        <v>86</v>
      </c>
      <c r="C99" s="14">
        <v>89717.3</v>
      </c>
      <c r="D99" s="14">
        <v>87826.2</v>
      </c>
      <c r="E99" s="14">
        <f t="shared" si="7"/>
        <v>-1891.1000000000058</v>
      </c>
      <c r="F99" s="14">
        <f t="shared" si="8"/>
        <v>97.892156808107245</v>
      </c>
    </row>
    <row r="100" spans="1:6" ht="25.5" x14ac:dyDescent="0.25">
      <c r="A100" s="26" t="s">
        <v>87</v>
      </c>
      <c r="B100" s="13" t="s">
        <v>88</v>
      </c>
      <c r="C100" s="14">
        <v>53378.7</v>
      </c>
      <c r="D100" s="14">
        <v>51862.8</v>
      </c>
      <c r="E100" s="14">
        <f t="shared" si="7"/>
        <v>-1515.8999999999942</v>
      </c>
      <c r="F100" s="14">
        <f t="shared" si="8"/>
        <v>97.160103187226369</v>
      </c>
    </row>
    <row r="101" spans="1:6" s="65" customFormat="1" x14ac:dyDescent="0.25">
      <c r="A101" s="27" t="s">
        <v>216</v>
      </c>
      <c r="B101" s="16" t="s">
        <v>217</v>
      </c>
      <c r="C101" s="22">
        <f>C103</f>
        <v>15875.8</v>
      </c>
      <c r="D101" s="22">
        <f>D103</f>
        <v>9484.9</v>
      </c>
      <c r="E101" s="22">
        <f t="shared" si="7"/>
        <v>-6390.9</v>
      </c>
      <c r="F101" s="14">
        <f t="shared" si="8"/>
        <v>59.744390833847746</v>
      </c>
    </row>
    <row r="102" spans="1:6" s="65" customFormat="1" x14ac:dyDescent="0.25">
      <c r="A102" s="27"/>
      <c r="B102" s="16" t="s">
        <v>6</v>
      </c>
      <c r="C102" s="22"/>
      <c r="D102" s="22"/>
      <c r="E102" s="14"/>
      <c r="F102" s="14"/>
    </row>
    <row r="103" spans="1:6" x14ac:dyDescent="0.25">
      <c r="A103" s="26" t="s">
        <v>218</v>
      </c>
      <c r="B103" s="13" t="s">
        <v>219</v>
      </c>
      <c r="C103" s="14">
        <v>15875.8</v>
      </c>
      <c r="D103" s="14">
        <v>9484.9</v>
      </c>
      <c r="E103" s="14">
        <f t="shared" si="7"/>
        <v>-6390.9</v>
      </c>
      <c r="F103" s="14">
        <f t="shared" si="8"/>
        <v>59.744390833847746</v>
      </c>
    </row>
    <row r="104" spans="1:6" x14ac:dyDescent="0.25">
      <c r="A104" s="27" t="s">
        <v>91</v>
      </c>
      <c r="B104" s="16" t="s">
        <v>8</v>
      </c>
      <c r="C104" s="22">
        <f>C106+C107+C108+C109</f>
        <v>43685.7</v>
      </c>
      <c r="D104" s="22">
        <f>D106+D107+D108+D109</f>
        <v>40767.300000000003</v>
      </c>
      <c r="E104" s="22">
        <f t="shared" si="7"/>
        <v>-2918.3999999999942</v>
      </c>
      <c r="F104" s="22">
        <f t="shared" si="8"/>
        <v>93.319553080298604</v>
      </c>
    </row>
    <row r="105" spans="1:6" x14ac:dyDescent="0.25">
      <c r="A105" s="26"/>
      <c r="B105" s="13" t="s">
        <v>6</v>
      </c>
      <c r="C105" s="22"/>
      <c r="D105" s="14"/>
      <c r="E105" s="22"/>
      <c r="F105" s="14"/>
    </row>
    <row r="106" spans="1:6" x14ac:dyDescent="0.25">
      <c r="A106" s="26" t="s">
        <v>92</v>
      </c>
      <c r="B106" s="13" t="s">
        <v>97</v>
      </c>
      <c r="C106" s="14">
        <v>2008.7</v>
      </c>
      <c r="D106" s="14">
        <v>2008.4</v>
      </c>
      <c r="E106" s="14">
        <f t="shared" si="7"/>
        <v>-0.29999999999995453</v>
      </c>
      <c r="F106" s="14">
        <f t="shared" si="8"/>
        <v>99.98506496739185</v>
      </c>
    </row>
    <row r="107" spans="1:6" x14ac:dyDescent="0.25">
      <c r="A107" s="26" t="s">
        <v>93</v>
      </c>
      <c r="B107" s="13" t="s">
        <v>98</v>
      </c>
      <c r="C107" s="14">
        <v>27140.9</v>
      </c>
      <c r="D107" s="14">
        <v>24820.2</v>
      </c>
      <c r="E107" s="14">
        <f t="shared" si="7"/>
        <v>-2320.7000000000007</v>
      </c>
      <c r="F107" s="14">
        <f t="shared" si="8"/>
        <v>91.449436090918127</v>
      </c>
    </row>
    <row r="108" spans="1:6" x14ac:dyDescent="0.25">
      <c r="A108" s="26" t="s">
        <v>94</v>
      </c>
      <c r="B108" s="13" t="s">
        <v>99</v>
      </c>
      <c r="C108" s="14">
        <v>974.6</v>
      </c>
      <c r="D108" s="14">
        <v>672.6</v>
      </c>
      <c r="E108" s="14">
        <f t="shared" si="7"/>
        <v>-302</v>
      </c>
      <c r="F108" s="14">
        <f t="shared" si="8"/>
        <v>69.0129283808742</v>
      </c>
    </row>
    <row r="109" spans="1:6" x14ac:dyDescent="0.25">
      <c r="A109" s="26" t="s">
        <v>95</v>
      </c>
      <c r="B109" s="13" t="s">
        <v>100</v>
      </c>
      <c r="C109" s="14">
        <v>13561.5</v>
      </c>
      <c r="D109" s="14">
        <v>13266.1</v>
      </c>
      <c r="E109" s="14">
        <f t="shared" si="7"/>
        <v>-295.39999999999964</v>
      </c>
      <c r="F109" s="14">
        <f t="shared" si="8"/>
        <v>97.82177487741032</v>
      </c>
    </row>
    <row r="110" spans="1:6" x14ac:dyDescent="0.25">
      <c r="A110" s="27" t="s">
        <v>96</v>
      </c>
      <c r="B110" s="16" t="s">
        <v>7</v>
      </c>
      <c r="C110" s="24">
        <f>C112+C114+C113</f>
        <v>78755.7</v>
      </c>
      <c r="D110" s="24">
        <f>D112+D114+D113</f>
        <v>77984.599999999991</v>
      </c>
      <c r="E110" s="22">
        <f t="shared" si="7"/>
        <v>-771.10000000000582</v>
      </c>
      <c r="F110" s="22">
        <f t="shared" si="8"/>
        <v>99.020896265286183</v>
      </c>
    </row>
    <row r="111" spans="1:6" x14ac:dyDescent="0.25">
      <c r="A111" s="26"/>
      <c r="B111" s="13" t="s">
        <v>6</v>
      </c>
      <c r="C111" s="23"/>
      <c r="D111" s="14"/>
      <c r="E111" s="22"/>
      <c r="F111" s="14"/>
    </row>
    <row r="112" spans="1:6" x14ac:dyDescent="0.25">
      <c r="A112" s="26" t="s">
        <v>101</v>
      </c>
      <c r="B112" s="13" t="s">
        <v>102</v>
      </c>
      <c r="C112" s="14">
        <v>61414.1</v>
      </c>
      <c r="D112" s="14">
        <v>60696.800000000003</v>
      </c>
      <c r="E112" s="14">
        <f t="shared" si="7"/>
        <v>-717.29999999999563</v>
      </c>
      <c r="F112" s="14">
        <f t="shared" si="8"/>
        <v>98.832027172913058</v>
      </c>
    </row>
    <row r="113" spans="1:8" x14ac:dyDescent="0.25">
      <c r="A113" s="26" t="s">
        <v>198</v>
      </c>
      <c r="B113" s="13" t="s">
        <v>199</v>
      </c>
      <c r="C113" s="14">
        <v>284.7</v>
      </c>
      <c r="D113" s="14">
        <v>284.7</v>
      </c>
      <c r="E113" s="14">
        <f t="shared" si="7"/>
        <v>0</v>
      </c>
      <c r="F113" s="14">
        <f t="shared" si="8"/>
        <v>100</v>
      </c>
    </row>
    <row r="114" spans="1:8" x14ac:dyDescent="0.25">
      <c r="A114" s="26" t="s">
        <v>127</v>
      </c>
      <c r="B114" s="13" t="s">
        <v>128</v>
      </c>
      <c r="C114" s="14">
        <v>17056.900000000001</v>
      </c>
      <c r="D114" s="14">
        <v>17003.099999999999</v>
      </c>
      <c r="E114" s="14">
        <f t="shared" si="7"/>
        <v>-53.80000000000291</v>
      </c>
      <c r="F114" s="14">
        <f t="shared" si="8"/>
        <v>99.684585123908775</v>
      </c>
    </row>
    <row r="115" spans="1:8" x14ac:dyDescent="0.25">
      <c r="A115" s="27" t="s">
        <v>103</v>
      </c>
      <c r="B115" s="16" t="s">
        <v>5</v>
      </c>
      <c r="C115" s="24">
        <f>C117</f>
        <v>24464.799999999999</v>
      </c>
      <c r="D115" s="22">
        <f>D117</f>
        <v>24263.9</v>
      </c>
      <c r="E115" s="22">
        <f t="shared" si="7"/>
        <v>-200.89999999999782</v>
      </c>
      <c r="F115" s="22">
        <f t="shared" si="8"/>
        <v>99.178820182466239</v>
      </c>
    </row>
    <row r="116" spans="1:8" x14ac:dyDescent="0.25">
      <c r="A116" s="26"/>
      <c r="B116" s="13" t="s">
        <v>6</v>
      </c>
      <c r="C116" s="24"/>
      <c r="D116" s="22"/>
      <c r="E116" s="22"/>
      <c r="F116" s="14"/>
    </row>
    <row r="117" spans="1:8" x14ac:dyDescent="0.25">
      <c r="A117" s="26" t="s">
        <v>104</v>
      </c>
      <c r="B117" s="13" t="s">
        <v>105</v>
      </c>
      <c r="C117" s="14">
        <v>24464.799999999999</v>
      </c>
      <c r="D117" s="14">
        <v>24263.9</v>
      </c>
      <c r="E117" s="14">
        <f t="shared" si="7"/>
        <v>-200.89999999999782</v>
      </c>
      <c r="F117" s="14">
        <f t="shared" si="8"/>
        <v>99.178820182466239</v>
      </c>
    </row>
    <row r="118" spans="1:8" x14ac:dyDescent="0.25">
      <c r="A118" s="27" t="s">
        <v>135</v>
      </c>
      <c r="B118" s="16" t="s">
        <v>136</v>
      </c>
      <c r="C118" s="24">
        <f>C119</f>
        <v>3837.9</v>
      </c>
      <c r="D118" s="24">
        <f>D119</f>
        <v>3837.9</v>
      </c>
      <c r="E118" s="22">
        <f t="shared" si="7"/>
        <v>0</v>
      </c>
      <c r="F118" s="14">
        <f t="shared" si="8"/>
        <v>100</v>
      </c>
    </row>
    <row r="119" spans="1:8" x14ac:dyDescent="0.25">
      <c r="A119" s="26" t="s">
        <v>137</v>
      </c>
      <c r="B119" s="13" t="s">
        <v>138</v>
      </c>
      <c r="C119" s="14">
        <v>3837.9</v>
      </c>
      <c r="D119" s="14">
        <v>3837.9</v>
      </c>
      <c r="E119" s="14">
        <f t="shared" si="7"/>
        <v>0</v>
      </c>
      <c r="F119" s="14">
        <f t="shared" si="8"/>
        <v>100</v>
      </c>
    </row>
    <row r="120" spans="1:8" x14ac:dyDescent="0.25">
      <c r="A120" s="26" t="s">
        <v>37</v>
      </c>
      <c r="B120" s="16" t="s">
        <v>4</v>
      </c>
      <c r="C120" s="35">
        <f>C7-C56</f>
        <v>1007505.4000000004</v>
      </c>
      <c r="D120" s="35">
        <f>D7-D56</f>
        <v>1113624.8000000003</v>
      </c>
      <c r="E120" s="14" t="s">
        <v>37</v>
      </c>
      <c r="F120" s="14" t="s">
        <v>37</v>
      </c>
      <c r="H120" s="4"/>
    </row>
    <row r="121" spans="1:8" x14ac:dyDescent="0.25">
      <c r="A121" s="26" t="s">
        <v>206</v>
      </c>
      <c r="B121" s="16" t="s">
        <v>151</v>
      </c>
      <c r="C121" s="24">
        <f>C122+C123</f>
        <v>-90000</v>
      </c>
      <c r="D121" s="24">
        <f>D122+D123</f>
        <v>-90000</v>
      </c>
      <c r="E121" s="14" t="s">
        <v>37</v>
      </c>
      <c r="F121" s="14" t="s">
        <v>37</v>
      </c>
      <c r="H121" s="4"/>
    </row>
    <row r="122" spans="1:8" ht="25.5" x14ac:dyDescent="0.25">
      <c r="A122" s="26" t="s">
        <v>155</v>
      </c>
      <c r="B122" s="13" t="s">
        <v>152</v>
      </c>
      <c r="C122" s="23">
        <v>0</v>
      </c>
      <c r="D122" s="23">
        <v>0</v>
      </c>
      <c r="E122" s="14" t="s">
        <v>37</v>
      </c>
      <c r="F122" s="14" t="s">
        <v>37</v>
      </c>
      <c r="H122" s="4"/>
    </row>
    <row r="123" spans="1:8" ht="25.5" x14ac:dyDescent="0.25">
      <c r="A123" s="26" t="s">
        <v>156</v>
      </c>
      <c r="B123" s="13" t="s">
        <v>153</v>
      </c>
      <c r="C123" s="23">
        <v>-90000</v>
      </c>
      <c r="D123" s="23">
        <v>-90000</v>
      </c>
      <c r="E123" s="14" t="s">
        <v>37</v>
      </c>
      <c r="F123" s="14" t="s">
        <v>37</v>
      </c>
      <c r="H123" s="4"/>
    </row>
    <row r="124" spans="1:8" ht="25.5" x14ac:dyDescent="0.25">
      <c r="A124" s="26" t="s">
        <v>205</v>
      </c>
      <c r="B124" s="63" t="s">
        <v>200</v>
      </c>
      <c r="C124" s="23">
        <f>C125+C126</f>
        <v>-300000</v>
      </c>
      <c r="D124" s="23">
        <f>D125+D126</f>
        <v>-300000</v>
      </c>
      <c r="E124" s="14" t="s">
        <v>37</v>
      </c>
      <c r="F124" s="14" t="s">
        <v>37</v>
      </c>
      <c r="H124" s="4"/>
    </row>
    <row r="125" spans="1:8" ht="38.25" x14ac:dyDescent="0.25">
      <c r="A125" s="26" t="s">
        <v>203</v>
      </c>
      <c r="B125" s="13" t="s">
        <v>201</v>
      </c>
      <c r="C125" s="23">
        <v>0</v>
      </c>
      <c r="D125" s="23">
        <v>0</v>
      </c>
      <c r="E125" s="14" t="s">
        <v>37</v>
      </c>
      <c r="F125" s="14" t="s">
        <v>37</v>
      </c>
      <c r="H125" s="4"/>
    </row>
    <row r="126" spans="1:8" ht="30" customHeight="1" x14ac:dyDescent="0.25">
      <c r="A126" s="26" t="s">
        <v>204</v>
      </c>
      <c r="B126" s="13" t="s">
        <v>202</v>
      </c>
      <c r="C126" s="23">
        <v>-300000</v>
      </c>
      <c r="D126" s="23">
        <v>-300000</v>
      </c>
      <c r="E126" s="14" t="s">
        <v>37</v>
      </c>
      <c r="F126" s="14" t="s">
        <v>37</v>
      </c>
      <c r="H126" s="4"/>
    </row>
    <row r="127" spans="1:8" x14ac:dyDescent="0.25">
      <c r="A127" s="26" t="s">
        <v>157</v>
      </c>
      <c r="B127" s="16" t="s">
        <v>3</v>
      </c>
      <c r="C127" s="22">
        <f>C128+C129</f>
        <v>-617505.39999999991</v>
      </c>
      <c r="D127" s="22">
        <f>D128+D129</f>
        <v>-723624.79999999981</v>
      </c>
      <c r="E127" s="22" t="s">
        <v>37</v>
      </c>
      <c r="F127" s="22" t="s">
        <v>37</v>
      </c>
    </row>
    <row r="128" spans="1:8" x14ac:dyDescent="0.25">
      <c r="A128" s="26" t="s">
        <v>158</v>
      </c>
      <c r="B128" s="13" t="s">
        <v>2</v>
      </c>
      <c r="C128" s="14">
        <v>-3225369.4</v>
      </c>
      <c r="D128" s="14">
        <v>-3292529.3</v>
      </c>
      <c r="E128" s="14" t="s">
        <v>37</v>
      </c>
      <c r="F128" s="22" t="s">
        <v>37</v>
      </c>
    </row>
    <row r="129" spans="1:7" x14ac:dyDescent="0.25">
      <c r="A129" s="26" t="s">
        <v>159</v>
      </c>
      <c r="B129" s="13" t="s">
        <v>1</v>
      </c>
      <c r="C129" s="14">
        <v>2607864</v>
      </c>
      <c r="D129" s="14">
        <v>2568904.5</v>
      </c>
      <c r="E129" s="14" t="s">
        <v>37</v>
      </c>
      <c r="F129" s="22" t="s">
        <v>37</v>
      </c>
    </row>
    <row r="130" spans="1:7" ht="21" customHeight="1" x14ac:dyDescent="0.25">
      <c r="A130" s="26" t="s">
        <v>37</v>
      </c>
      <c r="B130" s="16" t="s">
        <v>0</v>
      </c>
      <c r="C130" s="22">
        <f>C127+C121+C124</f>
        <v>-1007505.3999999999</v>
      </c>
      <c r="D130" s="22">
        <f>D127+D121+D124</f>
        <v>-1113624.7999999998</v>
      </c>
      <c r="E130" s="22" t="s">
        <v>37</v>
      </c>
      <c r="F130" s="22" t="s">
        <v>37</v>
      </c>
    </row>
    <row r="131" spans="1:7" ht="39" customHeight="1" x14ac:dyDescent="0.25">
      <c r="A131" s="75"/>
      <c r="B131" s="75"/>
      <c r="C131" s="61"/>
      <c r="D131" s="73"/>
      <c r="E131" s="73"/>
      <c r="F131" s="73"/>
      <c r="G131" s="62"/>
    </row>
    <row r="132" spans="1:7" ht="32.25" customHeight="1" x14ac:dyDescent="0.3">
      <c r="A132" s="76" t="s">
        <v>224</v>
      </c>
      <c r="B132" s="77"/>
      <c r="C132" s="67"/>
      <c r="D132" s="68"/>
      <c r="E132" s="76" t="s">
        <v>225</v>
      </c>
      <c r="F132" s="76"/>
      <c r="G132" s="68"/>
    </row>
    <row r="133" spans="1:7" ht="30.75" customHeight="1" x14ac:dyDescent="0.25">
      <c r="A133" s="71" t="s">
        <v>215</v>
      </c>
      <c r="B133" s="72"/>
      <c r="C133" s="72"/>
      <c r="D133" s="1"/>
      <c r="E133" s="1"/>
      <c r="F133" s="1"/>
    </row>
    <row r="140" spans="1:7" x14ac:dyDescent="0.25">
      <c r="E140" s="60"/>
    </row>
  </sheetData>
  <mergeCells count="7">
    <mergeCell ref="A2:F3"/>
    <mergeCell ref="A133:C133"/>
    <mergeCell ref="D131:F131"/>
    <mergeCell ref="E4:F4"/>
    <mergeCell ref="A131:B131"/>
    <mergeCell ref="A132:B132"/>
    <mergeCell ref="E132:F132"/>
  </mergeCells>
  <pageMargins left="0.59055118110236227" right="0" top="0" bottom="0.15748031496062992" header="0.31496062992125984" footer="0.31496062992125984"/>
  <pageSetup paperSize="9"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69" t="s">
        <v>189</v>
      </c>
      <c r="B2" s="70"/>
      <c r="C2" s="70"/>
      <c r="D2" s="70"/>
      <c r="E2" s="70"/>
      <c r="F2" s="70"/>
    </row>
    <row r="3" spans="1:11" ht="24" customHeight="1" x14ac:dyDescent="0.25">
      <c r="A3" s="70"/>
      <c r="B3" s="70"/>
      <c r="C3" s="70"/>
      <c r="D3" s="70"/>
      <c r="E3" s="70"/>
      <c r="F3" s="70"/>
    </row>
    <row r="4" spans="1:11" ht="20.25" x14ac:dyDescent="0.3">
      <c r="B4" s="2"/>
      <c r="C4" s="3"/>
      <c r="D4" s="3"/>
      <c r="E4" s="78" t="s">
        <v>35</v>
      </c>
      <c r="F4" s="78"/>
    </row>
    <row r="5" spans="1:11" ht="20.25" x14ac:dyDescent="0.3">
      <c r="B5" s="79" t="s">
        <v>193</v>
      </c>
      <c r="C5" s="79"/>
      <c r="D5" s="79"/>
      <c r="E5" s="79"/>
      <c r="F5" s="79"/>
      <c r="G5" s="80" t="s">
        <v>194</v>
      </c>
      <c r="H5" s="81"/>
      <c r="I5" s="81"/>
      <c r="J5" s="82"/>
    </row>
    <row r="6" spans="1:11" ht="38.25" x14ac:dyDescent="0.25">
      <c r="A6" s="28" t="s">
        <v>108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49" t="s">
        <v>195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7">
        <v>7</v>
      </c>
      <c r="H7" s="47">
        <v>8</v>
      </c>
      <c r="I7" s="47">
        <v>9</v>
      </c>
      <c r="J7" s="47">
        <v>10</v>
      </c>
      <c r="K7" s="48">
        <v>11</v>
      </c>
    </row>
    <row r="8" spans="1:11" x14ac:dyDescent="0.25">
      <c r="A8" s="27" t="s">
        <v>163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5">
        <v>2055025.3</v>
      </c>
      <c r="H8" s="45">
        <v>1904231.6</v>
      </c>
      <c r="I8" s="45">
        <f>H8-G8</f>
        <v>-150793.69999999995</v>
      </c>
      <c r="J8" s="45">
        <f>H8/G8*100</f>
        <v>92.662197394844725</v>
      </c>
      <c r="K8" s="53">
        <f>D8-H8</f>
        <v>14261.328999999911</v>
      </c>
    </row>
    <row r="9" spans="1:11" x14ac:dyDescent="0.25">
      <c r="A9" s="27" t="s">
        <v>162</v>
      </c>
      <c r="B9" s="10" t="s">
        <v>133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5">
        <v>1345539.9</v>
      </c>
      <c r="H9" s="45">
        <v>1207121.6000000001</v>
      </c>
      <c r="I9" s="45">
        <f t="shared" ref="I9:I54" si="1">H9-G9</f>
        <v>-138418.29999999981</v>
      </c>
      <c r="J9" s="45">
        <f t="shared" ref="J9:J54" si="2">H9/G9*100</f>
        <v>89.712805989625437</v>
      </c>
      <c r="K9" s="53">
        <f t="shared" ref="K9:K53" si="3">D9-H9</f>
        <v>-116812.40000000014</v>
      </c>
    </row>
    <row r="10" spans="1:11" x14ac:dyDescent="0.25">
      <c r="A10" s="27" t="s">
        <v>162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5">
        <v>1220396.6000000001</v>
      </c>
      <c r="H10" s="45">
        <v>1098195.7</v>
      </c>
      <c r="I10" s="45">
        <f t="shared" si="1"/>
        <v>-122200.90000000014</v>
      </c>
      <c r="J10" s="45">
        <f t="shared" si="2"/>
        <v>89.986787901572313</v>
      </c>
      <c r="K10" s="53">
        <f t="shared" si="3"/>
        <v>-102533.80000000005</v>
      </c>
    </row>
    <row r="11" spans="1:11" ht="37.9" customHeight="1" x14ac:dyDescent="0.25">
      <c r="A11" s="27" t="s">
        <v>160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5">
        <v>704627.19999999995</v>
      </c>
      <c r="H11" s="45">
        <v>591650.19999999995</v>
      </c>
      <c r="I11" s="45">
        <f t="shared" si="1"/>
        <v>-112977</v>
      </c>
      <c r="J11" s="45">
        <f t="shared" si="2"/>
        <v>83.966415148322397</v>
      </c>
      <c r="K11" s="53">
        <f t="shared" si="3"/>
        <v>-141410.49999999994</v>
      </c>
    </row>
    <row r="12" spans="1:11" ht="25.5" x14ac:dyDescent="0.25">
      <c r="A12" s="27" t="s">
        <v>161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5">
        <v>500290.7</v>
      </c>
      <c r="H12" s="45">
        <v>491779.8</v>
      </c>
      <c r="I12" s="45">
        <f t="shared" si="1"/>
        <v>-8510.9000000000233</v>
      </c>
      <c r="J12" s="45">
        <f t="shared" si="2"/>
        <v>98.298809072405305</v>
      </c>
      <c r="K12" s="53">
        <f t="shared" si="3"/>
        <v>39839.399999999965</v>
      </c>
    </row>
    <row r="13" spans="1:11" ht="63.75" x14ac:dyDescent="0.25">
      <c r="A13" s="27" t="s">
        <v>164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5">
        <v>1248.4000000000001</v>
      </c>
      <c r="H13" s="45">
        <v>1193.5</v>
      </c>
      <c r="I13" s="45">
        <f t="shared" si="1"/>
        <v>-54.900000000000091</v>
      </c>
      <c r="J13" s="45">
        <f t="shared" si="2"/>
        <v>95.602371034924687</v>
      </c>
      <c r="K13" s="53">
        <f t="shared" si="3"/>
        <v>77.099999999999909</v>
      </c>
    </row>
    <row r="14" spans="1:11" ht="40.9" customHeight="1" x14ac:dyDescent="0.25">
      <c r="A14" s="27" t="s">
        <v>165</v>
      </c>
      <c r="B14" s="16" t="s">
        <v>166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5">
        <v>10257.5</v>
      </c>
      <c r="H14" s="45">
        <v>9693.1</v>
      </c>
      <c r="I14" s="45">
        <f t="shared" si="1"/>
        <v>-564.39999999999964</v>
      </c>
      <c r="J14" s="45">
        <f t="shared" si="2"/>
        <v>94.497684621009029</v>
      </c>
      <c r="K14" s="53">
        <f t="shared" si="3"/>
        <v>-1538.1000000000004</v>
      </c>
    </row>
    <row r="15" spans="1:11" ht="44.45" customHeight="1" x14ac:dyDescent="0.25">
      <c r="A15" s="27" t="s">
        <v>167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5">
        <v>642</v>
      </c>
      <c r="H15" s="45">
        <v>653.20000000000005</v>
      </c>
      <c r="I15" s="45">
        <f t="shared" si="1"/>
        <v>11.200000000000045</v>
      </c>
      <c r="J15" s="45">
        <f t="shared" si="2"/>
        <v>101.74454828660437</v>
      </c>
      <c r="K15" s="53">
        <f t="shared" si="3"/>
        <v>88.599999999999909</v>
      </c>
    </row>
    <row r="16" spans="1:11" ht="34.15" customHeight="1" x14ac:dyDescent="0.25">
      <c r="A16" s="27" t="s">
        <v>168</v>
      </c>
      <c r="B16" s="16" t="s">
        <v>111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5">
        <v>2002</v>
      </c>
      <c r="H16" s="45">
        <v>1894.4</v>
      </c>
      <c r="I16" s="45">
        <f t="shared" si="1"/>
        <v>-107.59999999999991</v>
      </c>
      <c r="J16" s="45">
        <f t="shared" si="2"/>
        <v>94.625374625374619</v>
      </c>
      <c r="K16" s="53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6"/>
      <c r="H17" s="46"/>
      <c r="I17" s="45"/>
      <c r="J17" s="45"/>
      <c r="K17" s="4"/>
    </row>
    <row r="18" spans="1:11" ht="113.45" customHeight="1" x14ac:dyDescent="0.25">
      <c r="A18" s="27" t="s">
        <v>169</v>
      </c>
      <c r="B18" s="34" t="s">
        <v>109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6">
        <v>1697.5</v>
      </c>
      <c r="H18" s="46">
        <v>1590.9</v>
      </c>
      <c r="I18" s="50">
        <f t="shared" si="1"/>
        <v>-106.59999999999991</v>
      </c>
      <c r="J18" s="50">
        <f t="shared" si="2"/>
        <v>93.720176730486017</v>
      </c>
      <c r="K18" s="51">
        <f t="shared" si="3"/>
        <v>59.899999999999864</v>
      </c>
    </row>
    <row r="19" spans="1:11" ht="123.6" customHeight="1" x14ac:dyDescent="0.25">
      <c r="A19" s="27" t="s">
        <v>170</v>
      </c>
      <c r="B19" s="34" t="s">
        <v>110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6">
        <v>304.5</v>
      </c>
      <c r="H19" s="46">
        <v>303.5</v>
      </c>
      <c r="I19" s="50">
        <f t="shared" si="1"/>
        <v>-1</v>
      </c>
      <c r="J19" s="50">
        <f t="shared" si="2"/>
        <v>99.671592775041049</v>
      </c>
      <c r="K19" s="51">
        <f t="shared" si="3"/>
        <v>15.899999999999977</v>
      </c>
    </row>
    <row r="20" spans="1:11" ht="25.5" x14ac:dyDescent="0.25">
      <c r="A20" s="27" t="s">
        <v>171</v>
      </c>
      <c r="B20" s="16" t="s">
        <v>112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5">
        <v>1328.8</v>
      </c>
      <c r="H20" s="45">
        <v>1331.5</v>
      </c>
      <c r="I20" s="45">
        <f t="shared" si="1"/>
        <v>2.7000000000000455</v>
      </c>
      <c r="J20" s="45">
        <f t="shared" si="2"/>
        <v>100.20319084888622</v>
      </c>
      <c r="K20" s="52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6"/>
      <c r="H21" s="46"/>
      <c r="I21" s="50"/>
      <c r="J21" s="50"/>
      <c r="K21" s="51"/>
    </row>
    <row r="22" spans="1:11" ht="138.6" customHeight="1" x14ac:dyDescent="0.25">
      <c r="A22" s="27" t="s">
        <v>172</v>
      </c>
      <c r="B22" s="33" t="s">
        <v>113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6">
        <v>1132</v>
      </c>
      <c r="H22" s="46">
        <v>1131.5</v>
      </c>
      <c r="I22" s="50">
        <f t="shared" si="1"/>
        <v>-0.5</v>
      </c>
      <c r="J22" s="50">
        <f t="shared" si="2"/>
        <v>99.955830388692576</v>
      </c>
      <c r="K22" s="51">
        <f t="shared" si="3"/>
        <v>301.90000000000009</v>
      </c>
    </row>
    <row r="23" spans="1:11" ht="163.15" customHeight="1" x14ac:dyDescent="0.25">
      <c r="A23" s="27" t="s">
        <v>173</v>
      </c>
      <c r="B23" s="33" t="s">
        <v>114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6">
        <v>196.8</v>
      </c>
      <c r="H23" s="46">
        <v>200</v>
      </c>
      <c r="I23" s="50">
        <f t="shared" si="1"/>
        <v>3.1999999999999886</v>
      </c>
      <c r="J23" s="50">
        <f t="shared" si="2"/>
        <v>101.62601626016259</v>
      </c>
      <c r="K23" s="51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5">
        <v>125143.3</v>
      </c>
      <c r="H24" s="45">
        <v>108925.9</v>
      </c>
      <c r="I24" s="45">
        <f t="shared" si="1"/>
        <v>-16217.400000000009</v>
      </c>
      <c r="J24" s="45">
        <f t="shared" si="2"/>
        <v>87.040936270659301</v>
      </c>
      <c r="K24" s="52">
        <f t="shared" si="3"/>
        <v>-14278.600000000006</v>
      </c>
    </row>
    <row r="25" spans="1:11" ht="81.599999999999994" customHeight="1" x14ac:dyDescent="0.25">
      <c r="A25" s="27" t="s">
        <v>174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5">
        <v>72932.800000000003</v>
      </c>
      <c r="H25" s="45">
        <v>58305.5</v>
      </c>
      <c r="I25" s="45">
        <f t="shared" si="1"/>
        <v>-14627.300000000003</v>
      </c>
      <c r="J25" s="45">
        <f t="shared" si="2"/>
        <v>79.944140359344487</v>
      </c>
      <c r="K25" s="52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6"/>
      <c r="H26" s="46"/>
      <c r="I26" s="50"/>
      <c r="J26" s="50"/>
      <c r="K26" s="51"/>
    </row>
    <row r="27" spans="1:11" ht="159.6" customHeight="1" x14ac:dyDescent="0.25">
      <c r="A27" s="26" t="s">
        <v>190</v>
      </c>
      <c r="B27" s="33" t="s">
        <v>106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6">
        <v>37257.1</v>
      </c>
      <c r="H27" s="46">
        <v>34242.199999999997</v>
      </c>
      <c r="I27" s="50">
        <f t="shared" si="1"/>
        <v>-3014.9000000000015</v>
      </c>
      <c r="J27" s="50">
        <f t="shared" si="2"/>
        <v>91.907851120994394</v>
      </c>
      <c r="K27" s="51">
        <f t="shared" si="3"/>
        <v>-4793.0999999999985</v>
      </c>
    </row>
    <row r="28" spans="1:11" ht="139.15" customHeight="1" x14ac:dyDescent="0.25">
      <c r="A28" s="26" t="s">
        <v>179</v>
      </c>
      <c r="B28" s="33" t="s">
        <v>107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6">
        <v>9619.1</v>
      </c>
      <c r="H28" s="46">
        <v>2722.8</v>
      </c>
      <c r="I28" s="50">
        <f t="shared" si="1"/>
        <v>-6896.3</v>
      </c>
      <c r="J28" s="50">
        <f t="shared" si="2"/>
        <v>28.306182491085448</v>
      </c>
      <c r="K28" s="51">
        <f t="shared" si="3"/>
        <v>-1860.5000000000002</v>
      </c>
    </row>
    <row r="29" spans="1:11" ht="123.6" customHeight="1" x14ac:dyDescent="0.25">
      <c r="A29" s="26" t="s">
        <v>180</v>
      </c>
      <c r="B29" s="34" t="s">
        <v>115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6">
        <v>25948.1</v>
      </c>
      <c r="H29" s="46">
        <v>21232</v>
      </c>
      <c r="I29" s="50">
        <f t="shared" si="1"/>
        <v>-4716.0999999999985</v>
      </c>
      <c r="J29" s="50">
        <f t="shared" si="2"/>
        <v>81.824873497481519</v>
      </c>
      <c r="K29" s="51">
        <f t="shared" si="3"/>
        <v>4874.5</v>
      </c>
    </row>
    <row r="30" spans="1:11" ht="106.9" customHeight="1" x14ac:dyDescent="0.25">
      <c r="A30" s="29" t="s">
        <v>181</v>
      </c>
      <c r="B30" s="30" t="s">
        <v>116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6">
        <v>108.5</v>
      </c>
      <c r="H30" s="46">
        <v>108.5</v>
      </c>
      <c r="I30" s="50">
        <f t="shared" si="1"/>
        <v>0</v>
      </c>
      <c r="J30" s="50">
        <f t="shared" si="2"/>
        <v>100</v>
      </c>
      <c r="K30" s="51">
        <f t="shared" si="3"/>
        <v>-88.3</v>
      </c>
    </row>
    <row r="31" spans="1:11" ht="57" customHeight="1" x14ac:dyDescent="0.25">
      <c r="A31" s="29" t="s">
        <v>182</v>
      </c>
      <c r="B31" s="30" t="s">
        <v>146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6">
        <v>0</v>
      </c>
      <c r="H31" s="46">
        <v>0</v>
      </c>
      <c r="I31" s="50">
        <f t="shared" si="1"/>
        <v>0</v>
      </c>
      <c r="J31" s="50" t="e">
        <f t="shared" si="2"/>
        <v>#DIV/0!</v>
      </c>
      <c r="K31" s="51">
        <f t="shared" si="3"/>
        <v>402.9</v>
      </c>
    </row>
    <row r="32" spans="1:11" ht="53.45" customHeight="1" x14ac:dyDescent="0.25">
      <c r="A32" s="27" t="s">
        <v>175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5">
        <v>18982</v>
      </c>
      <c r="H32" s="45">
        <v>17626.8</v>
      </c>
      <c r="I32" s="45">
        <f t="shared" si="1"/>
        <v>-1355.2000000000007</v>
      </c>
      <c r="J32" s="45">
        <f t="shared" si="2"/>
        <v>92.86060478347909</v>
      </c>
      <c r="K32" s="52">
        <f t="shared" si="3"/>
        <v>-23921.599999999999</v>
      </c>
    </row>
    <row r="33" spans="1:11" ht="89.45" customHeight="1" x14ac:dyDescent="0.25">
      <c r="A33" s="27" t="s">
        <v>176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5">
        <v>5342</v>
      </c>
      <c r="H33" s="45">
        <v>5375.4</v>
      </c>
      <c r="I33" s="45">
        <f t="shared" si="1"/>
        <v>33.399999999999636</v>
      </c>
      <c r="J33" s="45">
        <f t="shared" si="2"/>
        <v>100.62523399475852</v>
      </c>
      <c r="K33" s="52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6"/>
      <c r="H34" s="46"/>
      <c r="I34" s="50"/>
      <c r="J34" s="50"/>
      <c r="K34" s="51"/>
    </row>
    <row r="35" spans="1:11" ht="62.45" customHeight="1" x14ac:dyDescent="0.25">
      <c r="A35" s="29" t="s">
        <v>140</v>
      </c>
      <c r="B35" s="34" t="s">
        <v>139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6">
        <v>5238.3999999999996</v>
      </c>
      <c r="H35" s="46">
        <v>5271.8</v>
      </c>
      <c r="I35" s="50">
        <f t="shared" si="1"/>
        <v>33.400000000000546</v>
      </c>
      <c r="J35" s="50">
        <f t="shared" si="2"/>
        <v>100.63759926695175</v>
      </c>
      <c r="K35" s="51">
        <f t="shared" si="3"/>
        <v>11.199999999999818</v>
      </c>
    </row>
    <row r="36" spans="1:11" ht="68.45" customHeight="1" x14ac:dyDescent="0.25">
      <c r="A36" s="29" t="s">
        <v>191</v>
      </c>
      <c r="B36" s="34" t="s">
        <v>192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6">
        <v>46.3</v>
      </c>
      <c r="H36" s="46">
        <v>46.3</v>
      </c>
      <c r="I36" s="50">
        <f t="shared" si="1"/>
        <v>0</v>
      </c>
      <c r="J36" s="50">
        <f t="shared" si="2"/>
        <v>100</v>
      </c>
      <c r="K36" s="51">
        <f t="shared" si="3"/>
        <v>61.5</v>
      </c>
    </row>
    <row r="37" spans="1:11" ht="42.6" customHeight="1" x14ac:dyDescent="0.25">
      <c r="A37" s="29" t="s">
        <v>141</v>
      </c>
      <c r="B37" s="34" t="s">
        <v>117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6">
        <v>57.3</v>
      </c>
      <c r="H37" s="46">
        <v>57.3</v>
      </c>
      <c r="I37" s="50">
        <f t="shared" si="1"/>
        <v>0</v>
      </c>
      <c r="J37" s="50">
        <f t="shared" si="2"/>
        <v>100</v>
      </c>
      <c r="K37" s="51">
        <f t="shared" si="3"/>
        <v>1356</v>
      </c>
    </row>
    <row r="38" spans="1:11" ht="68.45" customHeight="1" x14ac:dyDescent="0.25">
      <c r="A38" s="27" t="s">
        <v>178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5">
        <v>17310.599999999999</v>
      </c>
      <c r="H38" s="45">
        <v>16949.3</v>
      </c>
      <c r="I38" s="45">
        <f t="shared" si="1"/>
        <v>-361.29999999999927</v>
      </c>
      <c r="J38" s="45">
        <f t="shared" si="2"/>
        <v>97.912839531847538</v>
      </c>
      <c r="K38" s="52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6"/>
      <c r="H39" s="46"/>
      <c r="I39" s="50"/>
      <c r="J39" s="50"/>
      <c r="K39" s="51"/>
    </row>
    <row r="40" spans="1:11" ht="63" customHeight="1" x14ac:dyDescent="0.25">
      <c r="A40" s="26" t="s">
        <v>142</v>
      </c>
      <c r="B40" s="17" t="s">
        <v>118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6">
        <v>16358.3</v>
      </c>
      <c r="H40" s="46">
        <v>16130.3</v>
      </c>
      <c r="I40" s="50">
        <f t="shared" si="1"/>
        <v>-228</v>
      </c>
      <c r="J40" s="50">
        <f t="shared" si="2"/>
        <v>98.606212136957993</v>
      </c>
      <c r="K40" s="51">
        <f t="shared" si="3"/>
        <v>16393.100000000002</v>
      </c>
    </row>
    <row r="41" spans="1:11" ht="75" customHeight="1" x14ac:dyDescent="0.25">
      <c r="A41" s="26" t="s">
        <v>144</v>
      </c>
      <c r="B41" s="17" t="s">
        <v>145</v>
      </c>
      <c r="C41" s="14">
        <v>0</v>
      </c>
      <c r="D41" s="14">
        <v>0</v>
      </c>
      <c r="E41" s="15">
        <f>C41-D41</f>
        <v>0</v>
      </c>
      <c r="F41" s="15">
        <v>0</v>
      </c>
      <c r="G41" s="46">
        <v>0</v>
      </c>
      <c r="H41" s="46">
        <v>0</v>
      </c>
      <c r="I41" s="50">
        <f t="shared" si="1"/>
        <v>0</v>
      </c>
      <c r="J41" s="50">
        <v>0</v>
      </c>
      <c r="K41" s="51">
        <f t="shared" si="3"/>
        <v>0</v>
      </c>
    </row>
    <row r="42" spans="1:11" ht="81" customHeight="1" x14ac:dyDescent="0.25">
      <c r="A42" s="26" t="s">
        <v>143</v>
      </c>
      <c r="B42" s="18" t="s">
        <v>119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6">
        <v>952.2</v>
      </c>
      <c r="H42" s="46">
        <v>819.1</v>
      </c>
      <c r="I42" s="50">
        <f t="shared" si="1"/>
        <v>-133.10000000000002</v>
      </c>
      <c r="J42" s="50">
        <f t="shared" si="2"/>
        <v>86.021844150388574</v>
      </c>
      <c r="K42" s="51">
        <f t="shared" si="3"/>
        <v>-536.20000000000005</v>
      </c>
    </row>
    <row r="43" spans="1:11" ht="43.9" customHeight="1" x14ac:dyDescent="0.25">
      <c r="A43" s="27" t="s">
        <v>177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5">
        <v>54.6</v>
      </c>
      <c r="H43" s="45">
        <v>61.7</v>
      </c>
      <c r="I43" s="45">
        <f t="shared" si="1"/>
        <v>7.1000000000000014</v>
      </c>
      <c r="J43" s="45">
        <f t="shared" si="2"/>
        <v>113.00366300366301</v>
      </c>
      <c r="K43" s="52">
        <f t="shared" si="3"/>
        <v>-18</v>
      </c>
    </row>
    <row r="44" spans="1:11" ht="39.6" customHeight="1" x14ac:dyDescent="0.25">
      <c r="A44" s="27" t="s">
        <v>183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5">
        <v>8184.8</v>
      </c>
      <c r="H44" s="45">
        <v>8258.5</v>
      </c>
      <c r="I44" s="45">
        <f t="shared" si="1"/>
        <v>73.699999999999818</v>
      </c>
      <c r="J44" s="45">
        <f t="shared" si="2"/>
        <v>100.90044961391848</v>
      </c>
      <c r="K44" s="52">
        <f t="shared" si="3"/>
        <v>-3826.8</v>
      </c>
    </row>
    <row r="45" spans="1:11" ht="34.15" customHeight="1" x14ac:dyDescent="0.25">
      <c r="A45" s="27" t="s">
        <v>184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5">
        <v>2336.5</v>
      </c>
      <c r="H45" s="45">
        <v>2348.6999999999998</v>
      </c>
      <c r="I45" s="45">
        <f t="shared" si="1"/>
        <v>12.199999999999818</v>
      </c>
      <c r="J45" s="45">
        <f t="shared" si="2"/>
        <v>100.52214851273271</v>
      </c>
      <c r="K45" s="52">
        <f t="shared" si="3"/>
        <v>-2333.3999999999996</v>
      </c>
    </row>
    <row r="46" spans="1:11" x14ac:dyDescent="0.25">
      <c r="A46" s="27" t="s">
        <v>124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5">
        <v>709485.4</v>
      </c>
      <c r="H46" s="45">
        <v>697110</v>
      </c>
      <c r="I46" s="45">
        <f t="shared" si="1"/>
        <v>-12375.400000000023</v>
      </c>
      <c r="J46" s="45">
        <f t="shared" si="2"/>
        <v>98.255721682222074</v>
      </c>
      <c r="K46" s="52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6"/>
      <c r="H47" s="46"/>
      <c r="I47" s="50"/>
      <c r="J47" s="50"/>
      <c r="K47" s="51"/>
    </row>
    <row r="48" spans="1:11" ht="52.9" customHeight="1" x14ac:dyDescent="0.25">
      <c r="A48" s="26" t="s">
        <v>129</v>
      </c>
      <c r="B48" s="17" t="s">
        <v>120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6">
        <v>326286.3</v>
      </c>
      <c r="H48" s="46">
        <v>325276</v>
      </c>
      <c r="I48" s="50">
        <f t="shared" si="1"/>
        <v>-1010.2999999999884</v>
      </c>
      <c r="J48" s="50">
        <f t="shared" si="2"/>
        <v>99.6903639533747</v>
      </c>
      <c r="K48" s="51">
        <f t="shared" si="3"/>
        <v>104994.29999999999</v>
      </c>
    </row>
    <row r="49" spans="1:11" ht="54.6" customHeight="1" x14ac:dyDescent="0.25">
      <c r="A49" s="26" t="s">
        <v>130</v>
      </c>
      <c r="B49" s="17" t="s">
        <v>121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6">
        <v>360904.7</v>
      </c>
      <c r="H49" s="46">
        <v>349540.3</v>
      </c>
      <c r="I49" s="50">
        <f t="shared" si="1"/>
        <v>-11364.400000000023</v>
      </c>
      <c r="J49" s="50">
        <f t="shared" si="2"/>
        <v>96.851135493663548</v>
      </c>
      <c r="K49" s="51">
        <f t="shared" si="3"/>
        <v>15563.200000000012</v>
      </c>
    </row>
    <row r="50" spans="1:11" ht="36" customHeight="1" x14ac:dyDescent="0.25">
      <c r="A50" s="26" t="s">
        <v>149</v>
      </c>
      <c r="B50" s="17" t="s">
        <v>150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6">
        <v>5916.1</v>
      </c>
      <c r="H50" s="46">
        <v>5915.4</v>
      </c>
      <c r="I50" s="50">
        <f t="shared" si="1"/>
        <v>-0.7000000000007276</v>
      </c>
      <c r="J50" s="50">
        <f t="shared" si="2"/>
        <v>99.988167880867451</v>
      </c>
      <c r="K50" s="51">
        <f t="shared" si="3"/>
        <v>-2991.3999999999996</v>
      </c>
    </row>
    <row r="51" spans="1:11" ht="55.9" customHeight="1" x14ac:dyDescent="0.25">
      <c r="A51" s="26" t="s">
        <v>185</v>
      </c>
      <c r="B51" s="17" t="s">
        <v>187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6">
        <v>200</v>
      </c>
      <c r="H51" s="46">
        <v>200</v>
      </c>
      <c r="I51" s="50">
        <f t="shared" si="1"/>
        <v>0</v>
      </c>
      <c r="J51" s="50">
        <f t="shared" si="2"/>
        <v>100</v>
      </c>
      <c r="K51" s="51">
        <f t="shared" si="3"/>
        <v>-180</v>
      </c>
    </row>
    <row r="52" spans="1:11" ht="46.9" customHeight="1" x14ac:dyDescent="0.25">
      <c r="A52" s="26" t="s">
        <v>186</v>
      </c>
      <c r="B52" s="17" t="s">
        <v>188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6">
        <v>0</v>
      </c>
      <c r="H52" s="46">
        <v>0</v>
      </c>
      <c r="I52" s="50">
        <f t="shared" si="1"/>
        <v>0</v>
      </c>
      <c r="J52" s="50">
        <v>0</v>
      </c>
      <c r="K52" s="51">
        <f t="shared" si="3"/>
        <v>30025</v>
      </c>
    </row>
    <row r="53" spans="1:11" ht="30" customHeight="1" x14ac:dyDescent="0.25">
      <c r="A53" s="26" t="s">
        <v>131</v>
      </c>
      <c r="B53" s="57" t="s">
        <v>132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6">
        <v>20054</v>
      </c>
      <c r="H53" s="46">
        <v>20054</v>
      </c>
      <c r="I53" s="50">
        <f t="shared" si="1"/>
        <v>0</v>
      </c>
      <c r="J53" s="50">
        <f t="shared" si="2"/>
        <v>100</v>
      </c>
      <c r="K53" s="51">
        <f t="shared" si="3"/>
        <v>-19864.400000000001</v>
      </c>
    </row>
    <row r="54" spans="1:11" ht="81" customHeight="1" x14ac:dyDescent="0.25">
      <c r="A54" s="54" t="s">
        <v>125</v>
      </c>
      <c r="B54" s="57" t="s">
        <v>122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5">
        <v>-3875.7</v>
      </c>
      <c r="H54" s="55">
        <v>-3875.7</v>
      </c>
      <c r="I54" s="55">
        <f t="shared" si="1"/>
        <v>0</v>
      </c>
      <c r="J54" s="55">
        <f t="shared" si="2"/>
        <v>100</v>
      </c>
      <c r="K54" s="56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2021-02-01T07:27:08Z</dcterms:modified>
</cp:coreProperties>
</file>